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<sst xmlns="http://schemas.openxmlformats.org/spreadsheetml/2006/main" count="1150" uniqueCount="427">
  <si>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</si>
  <si>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</si>
  <si>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</si>
  <si>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</si>
  <si>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</si>
  <si>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</si>
  <si>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</si>
  <si>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</si>
  <si>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</si>
  <si>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</si>
  <si>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</si>
  <si>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</si>
  <si>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</si>
  <si>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</si>
  <si>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</si>
  <si>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</si>
  <si>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</si>
  <si>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</si>
  <si>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</si>
  <si>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</si>
  <si>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</si>
  <si>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</si>
  <si>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</si>
  <si>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</si>
  <si>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</si>
  <si>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</si>
  <si>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</si>
  <si>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</si>
  <si>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</si>
  <si>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</si>
  <si>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</si>
  <si>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</si>
  <si>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</si>
  <si>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</si>
  <si>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</si>
  <si>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</si>
  <si>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</si>
  <si>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</si>
  <si>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</si>
  <si>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</si>
  <si>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</si>
  <si>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</si>
  <si>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</si>
  <si>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</si>
  <si>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</si>
  <si>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</si>
  <si>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</si>
  <si>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</si>
  <si>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</si>
  <si>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</si>
  <si>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</si>
  <si>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</si>
  <si>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</si>
  <si>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</si>
  <si>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</si>
  <si>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</si>
  <si>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</si>
  <si>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</si>
  <si>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</si>
  <si>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</si>
  <si>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</si>
  <si>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</si>
  <si>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</si>
  <si>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</si>
  <si>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</si>
  <si>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</si>
  <si>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</si>
  <si>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</si>
  <si>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</si>
  <si>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</si>
  <si>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</si>
  <si>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</si>
  <si>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</si>
  <si>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</si>
  <si>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</si>
  <si>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</si>
  <si>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</si>
  <si>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</si>
  <si>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</si>
  <si>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</si>
  <si>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</si>
  <si>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</si>
  <si>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</si>
  <si>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</si>
  <si>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</si>
  <si>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</si>
  <si>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</si>
  <si>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</si>
  <si>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</si>
  <si>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</si>
  <si>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</si>
  <si>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</si>
  <si>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</si>
  <si>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</si>
  <si>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</si>
  <si>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</si>
  <si>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</si>
  <si>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</si>
  <si>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</si>
  <si>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</si>
  <si>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</si>
  <si>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</si>
  <si>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</si>
  <si>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</si>
  <si>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</si>
  <si>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</si>
  <si>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</si>
  <si>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</si>
  <si>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</si>
  <si>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</si>
  <si>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</si>
  <si>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</si>
  <si>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</si>
  <si>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</si>
  <si>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</si>
  <si>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</si>
  <si>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</si>
  <si>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</si>
  <si>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</si>
  <si>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</si>
  <si>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</si>
  <si>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</si>
  <si>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</si>
  <si>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</si>
  <si>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</si>
  <si>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</si>
  <si>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</si>
  <si>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</si>
  <si>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</si>
  <si>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</si>
  <si>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</si>
  <si>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</si>
  <si>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</si>
  <si>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</si>
  <si>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</si>
  <si>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</si>
  <si>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</si>
  <si>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</si>
  <si>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</si>
  <si>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</si>
  <si>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</si>
  <si>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</si>
  <si>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</si>
  <si>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</si>
  <si>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</si>
  <si>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</si>
  <si>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</si>
  <si>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</si>
  <si>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</si>
  <si>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</si>
  <si>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</si>
  <si>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</si>
  <si>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</si>
  <si>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</si>
  <si>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</si>
  <si>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</si>
  <si>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</si>
  <si>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</si>
  <si>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</si>
  <si>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</si>
  <si>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</si>
  <si>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</si>
  <si>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</si>
  <si>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</si>
  <si>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</si>
  <si>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</si>
  <si>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</si>
  <si>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</si>
  <si>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</si>
  <si>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</si>
  <si>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</si>
  <si>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</si>
  <si>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</si>
  <si>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</si>
  <si>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</si>
  <si>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</si>
  <si>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</si>
  <si>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</si>
  <si>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</si>
  <si>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</si>
  <si>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</si>
  <si>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</si>
  <si>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</si>
  <si>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</si>
  <si>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</si>
  <si>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</si>
  <si>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</si>
  <si>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</si>
  <si>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</si>
  <si>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</si>
  <si>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</si>
  <si>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</si>
  <si>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</si>
  <si>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</si>
  <si>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</si>
  <si>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</si>
  <si>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</si>
  <si>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</si>
  <si>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</si>
  <si>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</si>
  <si>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</si>
  <si>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</si>
  <si>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</si>
  <si>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</si>
  <si>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</si>
  <si>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</si>
  <si>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</si>
  <si>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</si>
  <si>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</si>
  <si>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</si>
  <si>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</si>
  <si>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</si>
  <si>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</si>
  <si>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</si>
  <si>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</si>
  <si>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</si>
  <si>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</si>
  <si>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</si>
  <si>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</si>
  <si>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</si>
  <si>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</si>
  <si>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</si>
  <si>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</si>
  <si>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</si>
  <si>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</si>
  <si>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</si>
  <si>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</si>
  <si>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</si>
  <si>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</si>
  <si>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</si>
  <si>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</si>
  <si>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</si>
  <si>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</si>
  <si>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</si>
  <si>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</si>
  <si>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</si>
  <si>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</si>
  <si>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</si>
  <si>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</si>
  <si>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</si>
  <si>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</si>
  <si>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</si>
  <si>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</si>
  <si>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</si>
  <si>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</si>
  <si>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</si>
  <si>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</si>
  <si>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</si>
  <si>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</si>
  <si>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</si>
  <si>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</si>
  <si>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</si>
  <si>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</si>
  <si>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</si>
  <si>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</si>
  <si>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</si>
  <si>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</si>
  <si>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</si>
  <si>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</si>
  <si>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</si>
  <si>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</si>
  <si>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</si>
  <si>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</si>
  <si>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</si>
  <si>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</si>
  <si>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</si>
  <si>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</si>
  <si>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</si>
  <si>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</si>
  <si>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</si>
  <si>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</si>
  <si>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</si>
  <si>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</si>
  <si>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</si>
  <si>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</si>
  <si>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</si>
  <si>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</si>
  <si>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</si>
  <si>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</si>
  <si>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</si>
  <si>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</si>
  <si>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</si>
  <si>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</si>
  <si>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</si>
  <si>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</si>
  <si>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</si>
  <si>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</si>
  <si>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</si>
  <si>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</si>
  <si>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</si>
  <si>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</si>
  <si>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</si>
  <si>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</si>
  <si>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</si>
  <si>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</si>
  <si>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</si>
  <si>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</si>
  <si>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</si>
  <si>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</si>
  <si>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</si>
  <si>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</si>
  <si>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</si>
  <si>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</si>
  <si>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</si>
  <si>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</si>
  <si>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</si>
  <si>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</si>
  <si>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</si>
  <si>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</si>
  <si>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</si>
  <si>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</si>
  <si>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</si>
  <si>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</si>
  <si>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</si>
  <si>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</si>
  <si>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</si>
  <si>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</si>
  <si>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</si>
  <si>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</si>
  <si>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</si>
  <si>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</si>
  <si>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</si>
  <si>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</si>
  <si>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</si>
  <si>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</si>
  <si>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</si>
  <si>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</si>
  <si>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</si>
  <si>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</si>
  <si>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</si>
  <si>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</si>
  <si>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</si>
  <si>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</si>
  <si>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</si>
  <si>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</si>
  <si>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Проверка дымоходов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</si>
  <si>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</si>
  <si>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</si>
  <si>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</si>
  <si>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</si>
  <si>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</si>
  <si>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</si>
  <si>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</si>
  <si>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</si>
  <si>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</si>
  <si>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</si>
  <si>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</si>
  <si>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</si>
  <si>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</si>
  <si>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</si>
  <si>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</si>
  <si>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</si>
  <si>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</si>
  <si>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</si>
  <si>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</si>
  <si>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</si>
  <si>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</si>
  <si>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</si>
  <si>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</si>
  <si>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</si>
  <si>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</si>
  <si>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</si>
  <si>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</si>
  <si>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</si>
  <si>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</si>
  <si>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</si>
  <si>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</si>
  <si>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</si>
  <si>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</si>
  <si>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</si>
  <si>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</si>
  <si>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</si>
  <si>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</si>
  <si>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</si>
  <si>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</si>
  <si>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</si>
  <si>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</si>
  <si>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</si>
  <si>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</si>
  <si>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</si>
  <si>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</si>
  <si>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</si>
  <si>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12 097 050,00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</si>
  <si>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12 097 050,00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</si>
  <si>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</si>
  <si>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6 989 769,64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</si>
  <si>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1 243 022,00 рублей,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</si>
  <si>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</si>
  <si>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</si>
  <si>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Источник финансового обеспечения: субсидии на выполниние Муниципального задания - местный бюджет</t>
  </si>
  <si>
    <t>Учитель-дефектолог</t>
  </si>
  <si>
    <t>12</t>
  </si>
  <si>
    <t>Фонд оплаты труда в год, руб. (гр. 3 x гр. 4 x 
(1 + гр. 8 / 100) x 
гр. 9 x 7)</t>
  </si>
  <si>
    <t>Лампа светодиодная</t>
  </si>
  <si>
    <t>Моющие</t>
  </si>
  <si>
    <t>853</t>
  </si>
  <si>
    <t>Налог на отходы</t>
  </si>
  <si>
    <t>Пени штрафы</t>
  </si>
  <si>
    <t>Проверка вент.системы</t>
  </si>
  <si>
    <t>Ремонт эл.оборудования</t>
  </si>
  <si>
    <t>тех.обслуживание электроустановок</t>
  </si>
  <si>
    <t>техническое обслуживание газового оборудования</t>
  </si>
  <si>
    <t>Учет численности клещей</t>
  </si>
  <si>
    <t>Установка видеонаблюдения</t>
  </si>
  <si>
    <t>Тех.обслуж.вентиляционной системы</t>
  </si>
  <si>
    <t>Тех.обслуж.пожарного водоема</t>
  </si>
  <si>
    <t>Программное обеспечение</t>
  </si>
  <si>
    <t>Производственный и хоз.инвентарь</t>
  </si>
  <si>
    <t>6.1. Расчет (обоснование) расходов на оплату услуг связи ( КВР 244, ЭКР 221)</t>
  </si>
  <si>
    <t>Устранение засоров</t>
  </si>
  <si>
    <t>проверка монтажа водомера</t>
  </si>
  <si>
    <t>Стенд</t>
  </si>
  <si>
    <t>09.10.2019</t>
  </si>
  <si>
    <t>ТКО</t>
  </si>
  <si>
    <t>Оформление документов</t>
  </si>
  <si>
    <t>Котел</t>
  </si>
  <si>
    <t>27</t>
  </si>
  <si>
    <t>ноября</t>
  </si>
  <si>
    <t>№7</t>
  </si>
  <si>
    <t>ъ</t>
  </si>
  <si>
    <t>27.11.2019</t>
  </si>
  <si>
    <t>И.о. заведующего отделом образования Администрации Каменского района</t>
  </si>
  <si>
    <t>И.Н. Бурлакова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</si>
  <si>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"27" ноября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</si>
  <si>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"27" ноября  2019 г.</t>
    </r>
  </si>
  <si>
    <r>
      <t>на 27.11.201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</si>
  <si>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"27" ноября  2019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</si>
</sst>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8" fillId="0" borderId="23" xfId="0" applyNumberFormat="1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top"/>
    </xf>
    <xf numFmtId="0" fontId="85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49" fontId="85" fillId="33" borderId="0" xfId="0" applyNumberFormat="1" applyFont="1" applyFill="1" applyBorder="1" applyAlignment="1">
      <alignment horizontal="center" vertical="center"/>
    </xf>
    <xf numFmtId="49" fontId="85" fillId="33" borderId="0" xfId="0" applyNumberFormat="1" applyFont="1" applyFill="1" applyBorder="1" applyAlignment="1">
      <alignment horizontal="right" vertical="center"/>
    </xf>
    <xf numFmtId="0" fontId="85" fillId="33" borderId="0" xfId="0" applyNumberFormat="1" applyFont="1" applyFill="1" applyBorder="1" applyAlignment="1">
      <alignment horizontal="center" vertical="center"/>
    </xf>
    <xf numFmtId="0" fontId="84" fillId="33" borderId="0" xfId="0" applyNumberFormat="1" applyFont="1" applyFill="1" applyBorder="1" applyAlignment="1">
      <alignment horizontal="left"/>
    </xf>
    <xf numFmtId="0" fontId="85" fillId="33" borderId="0" xfId="0" applyNumberFormat="1" applyFont="1" applyFill="1" applyBorder="1" applyAlignment="1">
      <alignment horizontal="right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3" fillId="0" borderId="0" xfId="0" applyNumberFormat="1" applyFont="1" applyFill="1" applyBorder="1" applyAlignment="1">
      <alignment horizontal="left"/>
    </xf>
    <xf numFmtId="43" fontId="2" fillId="0" borderId="23" xfId="0" applyNumberFormat="1" applyFont="1" applyFill="1" applyBorder="1" applyAlignment="1">
      <alignment horizontal="center" vertical="center" wrapText="1"/>
    </xf>
    <xf numFmtId="0" fontId="85" fillId="33" borderId="25" xfId="0" applyNumberFormat="1" applyFont="1" applyFill="1" applyBorder="1" applyAlignment="1">
      <alignment horizontal="left" vertical="center" wrapText="1"/>
    </xf>
    <xf numFmtId="0" fontId="85" fillId="33" borderId="12" xfId="0" applyNumberFormat="1" applyFont="1" applyFill="1" applyBorder="1" applyAlignment="1">
      <alignment horizontal="left" vertical="center" wrapText="1"/>
    </xf>
    <xf numFmtId="0" fontId="85" fillId="33" borderId="0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left"/>
    </xf>
    <xf numFmtId="49" fontId="83" fillId="33" borderId="0" xfId="0" applyNumberFormat="1" applyFont="1" applyFill="1" applyBorder="1" applyAlignment="1">
      <alignment horizontal="left"/>
    </xf>
    <xf numFmtId="49" fontId="87" fillId="33" borderId="0" xfId="0" applyNumberFormat="1" applyFont="1" applyFill="1" applyBorder="1" applyAlignment="1">
      <alignment horizontal="right" vertical="center"/>
    </xf>
    <xf numFmtId="49" fontId="87" fillId="33" borderId="13" xfId="0" applyNumberFormat="1" applyFont="1" applyFill="1" applyBorder="1" applyAlignment="1">
      <alignment horizontal="right" vertical="center"/>
    </xf>
    <xf numFmtId="0" fontId="85" fillId="33" borderId="13" xfId="0" applyNumberFormat="1" applyFont="1" applyFill="1" applyBorder="1" applyAlignment="1">
      <alignment horizontal="center" vertical="center"/>
    </xf>
    <xf numFmtId="171" fontId="87" fillId="33" borderId="13" xfId="0" applyNumberFormat="1" applyFont="1" applyFill="1" applyBorder="1" applyAlignment="1">
      <alignment horizontal="center" vertical="center"/>
    </xf>
    <xf numFmtId="0" fontId="87" fillId="33" borderId="13" xfId="0" applyNumberFormat="1" applyFont="1" applyFill="1" applyBorder="1" applyAlignment="1">
      <alignment horizontal="center" vertical="center"/>
    </xf>
    <xf numFmtId="171" fontId="85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88" fillId="33" borderId="1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89" fillId="0" borderId="13" xfId="0" applyNumberFormat="1" applyFont="1" applyFill="1" applyBorder="1" applyAlignment="1">
      <alignment horizontal="left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88" fillId="0" borderId="13" xfId="0" applyNumberFormat="1" applyFont="1" applyFill="1" applyBorder="1" applyAlignment="1">
      <alignment horizontal="center"/>
    </xf>
    <xf numFmtId="49" fontId="88" fillId="0" borderId="13" xfId="0" applyNumberFormat="1" applyFont="1" applyFill="1" applyBorder="1" applyAlignment="1">
      <alignment horizontal="left"/>
    </xf>
    <xf numFmtId="49" fontId="88" fillId="0" borderId="32" xfId="0" applyNumberFormat="1" applyFont="1" applyFill="1" applyBorder="1" applyAlignment="1">
      <alignment horizontal="center"/>
    </xf>
    <xf numFmtId="49" fontId="88" fillId="0" borderId="23" xfId="0" applyNumberFormat="1" applyFont="1" applyFill="1" applyBorder="1" applyAlignment="1">
      <alignment horizontal="center"/>
    </xf>
    <xf numFmtId="49" fontId="88" fillId="0" borderId="3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3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88" fillId="0" borderId="41" xfId="0" applyNumberFormat="1" applyFont="1" applyFill="1" applyBorder="1" applyAlignment="1">
      <alignment horizontal="center"/>
    </xf>
    <xf numFmtId="49" fontId="88" fillId="0" borderId="42" xfId="0" applyNumberFormat="1" applyFont="1" applyFill="1" applyBorder="1" applyAlignment="1">
      <alignment horizontal="center"/>
    </xf>
    <xf numFmtId="49" fontId="88" fillId="0" borderId="43" xfId="0" applyNumberFormat="1" applyFont="1" applyFill="1" applyBorder="1" applyAlignment="1">
      <alignment horizontal="center"/>
    </xf>
    <xf numFmtId="0" fontId="90" fillId="0" borderId="1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14" fillId="0" borderId="4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88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8" fillId="33" borderId="10" xfId="0" applyNumberFormat="1" applyFont="1" applyFill="1" applyBorder="1" applyAlignment="1">
      <alignment horizontal="left" wrapText="1"/>
    </xf>
    <xf numFmtId="0" fontId="88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left" wrapText="1"/>
    </xf>
    <xf numFmtId="0" fontId="88" fillId="0" borderId="13" xfId="0" applyNumberFormat="1" applyFont="1" applyFill="1" applyBorder="1" applyAlignment="1">
      <alignment horizontal="left" wrapText="1"/>
    </xf>
    <xf numFmtId="49" fontId="88" fillId="0" borderId="34" xfId="0" applyNumberFormat="1" applyFont="1" applyFill="1" applyBorder="1" applyAlignment="1">
      <alignment horizontal="center"/>
    </xf>
    <xf numFmtId="49" fontId="88" fillId="0" borderId="10" xfId="0" applyNumberFormat="1" applyFont="1" applyFill="1" applyBorder="1" applyAlignment="1">
      <alignment horizontal="center"/>
    </xf>
    <xf numFmtId="49" fontId="88" fillId="0" borderId="35" xfId="0" applyNumberFormat="1" applyFont="1" applyFill="1" applyBorder="1" applyAlignment="1">
      <alignment horizontal="center"/>
    </xf>
    <xf numFmtId="49" fontId="88" fillId="0" borderId="45" xfId="0" applyNumberFormat="1" applyFont="1" applyFill="1" applyBorder="1" applyAlignment="1">
      <alignment horizontal="center"/>
    </xf>
    <xf numFmtId="49" fontId="88" fillId="0" borderId="46" xfId="0" applyNumberFormat="1" applyFont="1" applyFill="1" applyBorder="1" applyAlignment="1">
      <alignment horizontal="center"/>
    </xf>
    <xf numFmtId="49" fontId="88" fillId="0" borderId="47" xfId="0" applyNumberFormat="1" applyFont="1" applyFill="1" applyBorder="1" applyAlignment="1">
      <alignment horizontal="center"/>
    </xf>
    <xf numFmtId="49" fontId="88" fillId="0" borderId="0" xfId="0" applyNumberFormat="1" applyFont="1" applyFill="1" applyBorder="1" applyAlignment="1">
      <alignment horizontal="center"/>
    </xf>
    <xf numFmtId="49" fontId="88" fillId="0" borderId="48" xfId="0" applyNumberFormat="1" applyFont="1" applyFill="1" applyBorder="1" applyAlignment="1">
      <alignment horizontal="center"/>
    </xf>
    <xf numFmtId="49" fontId="82" fillId="0" borderId="49" xfId="0" applyNumberFormat="1" applyFont="1" applyFill="1" applyBorder="1" applyAlignment="1">
      <alignment horizontal="center" vertical="center"/>
    </xf>
    <xf numFmtId="49" fontId="82" fillId="0" borderId="50" xfId="0" applyNumberFormat="1" applyFont="1" applyFill="1" applyBorder="1" applyAlignment="1">
      <alignment horizontal="center" vertical="center"/>
    </xf>
    <xf numFmtId="49" fontId="82" fillId="0" borderId="51" xfId="0" applyNumberFormat="1" applyFont="1" applyFill="1" applyBorder="1" applyAlignment="1">
      <alignment horizontal="center" vertical="center"/>
    </xf>
    <xf numFmtId="49" fontId="82" fillId="0" borderId="52" xfId="0" applyNumberFormat="1" applyFont="1" applyFill="1" applyBorder="1" applyAlignment="1">
      <alignment horizontal="center" vertical="center"/>
    </xf>
    <xf numFmtId="49" fontId="82" fillId="0" borderId="53" xfId="0" applyNumberFormat="1" applyFont="1" applyFill="1" applyBorder="1" applyAlignment="1">
      <alignment horizontal="center" vertical="center"/>
    </xf>
    <xf numFmtId="49" fontId="82" fillId="0" borderId="54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left" vertical="center" wrapText="1"/>
    </xf>
    <xf numFmtId="0" fontId="88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top" wrapText="1"/>
    </xf>
    <xf numFmtId="0" fontId="8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37" xfId="0" applyNumberFormat="1" applyFont="1" applyBorder="1" applyAlignment="1">
      <alignment vertical="center" wrapText="1"/>
    </xf>
    <xf numFmtId="0" fontId="11" fillId="0" borderId="55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37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3" fillId="0" borderId="24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37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37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4" fontId="91" fillId="0" borderId="24" xfId="0" applyNumberFormat="1" applyFont="1" applyBorder="1" applyAlignment="1">
      <alignment horizontal="center" vertical="center"/>
    </xf>
    <xf numFmtId="4" fontId="91" fillId="0" borderId="37" xfId="0" applyNumberFormat="1" applyFont="1" applyBorder="1" applyAlignment="1">
      <alignment horizontal="center" vertical="center"/>
    </xf>
    <xf numFmtId="4" fontId="91" fillId="0" borderId="55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2" fillId="0" borderId="0" xfId="42" applyFont="1" applyFill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78" fillId="0" borderId="23" xfId="0" applyNumberFormat="1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56" xfId="0" applyNumberFormat="1" applyFont="1" applyFill="1" applyBorder="1" applyAlignment="1">
      <alignment horizontal="center" vertical="top"/>
    </xf>
    <xf numFmtId="0" fontId="6" fillId="0" borderId="63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2" fontId="6" fillId="0" borderId="63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3" fontId="11" fillId="0" borderId="24" xfId="0" applyNumberFormat="1" applyFont="1" applyBorder="1" applyAlignment="1">
      <alignment horizontal="right" vertical="center"/>
    </xf>
    <xf numFmtId="43" fontId="11" fillId="0" borderId="37" xfId="0" applyNumberFormat="1" applyFont="1" applyBorder="1" applyAlignment="1">
      <alignment horizontal="right" vertical="center"/>
    </xf>
    <xf numFmtId="43" fontId="11" fillId="0" borderId="55" xfId="0" applyNumberFormat="1" applyFont="1" applyBorder="1" applyAlignment="1">
      <alignment horizontal="right" vertical="center"/>
    </xf>
    <xf numFmtId="43" fontId="3" fillId="33" borderId="23" xfId="0" applyNumberFormat="1" applyFont="1" applyFill="1" applyBorder="1" applyAlignment="1">
      <alignment horizontal="left" vertical="center" wrapText="1"/>
    </xf>
    <xf numFmtId="43" fontId="3" fillId="33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3" fontId="3" fillId="0" borderId="23" xfId="0" applyNumberFormat="1" applyFont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37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37" xfId="0" applyNumberFormat="1" applyFont="1" applyBorder="1" applyAlignment="1">
      <alignment horizontal="center" vertical="center"/>
    </xf>
    <xf numFmtId="43" fontId="11" fillId="0" borderId="5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right" vertical="center"/>
    </xf>
    <xf numFmtId="49" fontId="11" fillId="0" borderId="37" xfId="0" applyNumberFormat="1" applyFont="1" applyBorder="1" applyAlignment="1">
      <alignment horizontal="right" vertical="center"/>
    </xf>
    <xf numFmtId="49" fontId="11" fillId="0" borderId="55" xfId="0" applyNumberFormat="1" applyFont="1" applyBorder="1" applyAlignment="1">
      <alignment horizontal="right" vertical="center"/>
    </xf>
    <xf numFmtId="49" fontId="87" fillId="33" borderId="23" xfId="0" applyNumberFormat="1" applyFont="1" applyFill="1" applyBorder="1" applyAlignment="1">
      <alignment horizontal="center" vertical="center"/>
    </xf>
    <xf numFmtId="0" fontId="85" fillId="33" borderId="24" xfId="0" applyNumberFormat="1" applyFont="1" applyFill="1" applyBorder="1" applyAlignment="1">
      <alignment horizontal="left" vertical="center" wrapText="1"/>
    </xf>
    <xf numFmtId="0" fontId="85" fillId="33" borderId="37" xfId="0" applyNumberFormat="1" applyFont="1" applyFill="1" applyBorder="1" applyAlignment="1">
      <alignment horizontal="left" vertical="center" wrapText="1"/>
    </xf>
    <xf numFmtId="0" fontId="85" fillId="33" borderId="55" xfId="0" applyNumberFormat="1" applyFont="1" applyFill="1" applyBorder="1" applyAlignment="1">
      <alignment horizontal="left" vertical="center" wrapText="1"/>
    </xf>
    <xf numFmtId="0" fontId="85" fillId="33" borderId="23" xfId="0" applyNumberFormat="1" applyFont="1" applyFill="1" applyBorder="1" applyAlignment="1">
      <alignment horizontal="center" vertical="center" wrapText="1"/>
    </xf>
    <xf numFmtId="43" fontId="85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left" vertical="center" wrapText="1"/>
    </xf>
    <xf numFmtId="0" fontId="85" fillId="33" borderId="23" xfId="0" applyNumberFormat="1" applyFont="1" applyFill="1" applyBorder="1" applyAlignment="1">
      <alignment horizontal="center" vertical="center"/>
    </xf>
    <xf numFmtId="49" fontId="85" fillId="33" borderId="23" xfId="0" applyNumberFormat="1" applyFont="1" applyFill="1" applyBorder="1" applyAlignment="1">
      <alignment horizontal="center" vertical="center"/>
    </xf>
    <xf numFmtId="171" fontId="85" fillId="33" borderId="23" xfId="0" applyNumberFormat="1" applyFont="1" applyFill="1" applyBorder="1" applyAlignment="1">
      <alignment horizontal="center" vertical="center"/>
    </xf>
    <xf numFmtId="49" fontId="87" fillId="33" borderId="37" xfId="0" applyNumberFormat="1" applyFont="1" applyFill="1" applyBorder="1" applyAlignment="1">
      <alignment horizontal="right" vertical="center"/>
    </xf>
    <xf numFmtId="49" fontId="87" fillId="33" borderId="55" xfId="0" applyNumberFormat="1" applyFont="1" applyFill="1" applyBorder="1" applyAlignment="1">
      <alignment horizontal="right" vertical="center"/>
    </xf>
    <xf numFmtId="171" fontId="87" fillId="33" borderId="23" xfId="0" applyNumberFormat="1" applyFont="1" applyFill="1" applyBorder="1" applyAlignment="1">
      <alignment horizontal="center" vertical="center"/>
    </xf>
    <xf numFmtId="0" fontId="87" fillId="33" borderId="23" xfId="0" applyNumberFormat="1" applyFont="1" applyFill="1" applyBorder="1" applyAlignment="1">
      <alignment horizontal="center" vertical="center"/>
    </xf>
    <xf numFmtId="0" fontId="85" fillId="33" borderId="23" xfId="0" applyNumberFormat="1" applyFont="1" applyFill="1" applyBorder="1" applyAlignment="1">
      <alignment horizontal="center" vertical="top"/>
    </xf>
    <xf numFmtId="49" fontId="83" fillId="33" borderId="13" xfId="0" applyNumberFormat="1" applyFont="1" applyFill="1" applyBorder="1" applyAlignment="1">
      <alignment horizontal="center"/>
    </xf>
    <xf numFmtId="0" fontId="83" fillId="33" borderId="0" xfId="0" applyNumberFormat="1" applyFont="1" applyFill="1" applyBorder="1" applyAlignment="1">
      <alignment horizontal="left"/>
    </xf>
    <xf numFmtId="0" fontId="83" fillId="33" borderId="13" xfId="0" applyNumberFormat="1" applyFont="1" applyFill="1" applyBorder="1" applyAlignment="1">
      <alignment horizontal="center"/>
    </xf>
    <xf numFmtId="0" fontId="85" fillId="33" borderId="25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0" fontId="85" fillId="33" borderId="59" xfId="0" applyNumberFormat="1" applyFont="1" applyFill="1" applyBorder="1" applyAlignment="1">
      <alignment horizontal="center" vertical="center" wrapText="1"/>
    </xf>
    <xf numFmtId="49" fontId="87" fillId="33" borderId="23" xfId="0" applyNumberFormat="1" applyFont="1" applyFill="1" applyBorder="1" applyAlignment="1">
      <alignment horizontal="right" vertical="center"/>
    </xf>
    <xf numFmtId="43" fontId="87" fillId="33" borderId="23" xfId="0" applyNumberFormat="1" applyFont="1" applyFill="1" applyBorder="1" applyAlignment="1">
      <alignment horizontal="center" vertical="center"/>
    </xf>
    <xf numFmtId="0" fontId="83" fillId="33" borderId="0" xfId="0" applyNumberFormat="1" applyFont="1" applyFill="1" applyBorder="1" applyAlignment="1">
      <alignment horizontal="center" vertical="center" wrapText="1"/>
    </xf>
    <xf numFmtId="49" fontId="87" fillId="33" borderId="37" xfId="0" applyNumberFormat="1" applyFont="1" applyFill="1" applyBorder="1" applyAlignment="1">
      <alignment horizontal="center" vertical="center"/>
    </xf>
    <xf numFmtId="49" fontId="87" fillId="33" borderId="55" xfId="0" applyNumberFormat="1" applyFont="1" applyFill="1" applyBorder="1" applyAlignment="1">
      <alignment horizontal="center" vertical="center"/>
    </xf>
    <xf numFmtId="49" fontId="87" fillId="33" borderId="24" xfId="0" applyNumberFormat="1" applyFont="1" applyFill="1" applyBorder="1" applyAlignment="1">
      <alignment horizontal="right" vertical="center"/>
    </xf>
    <xf numFmtId="41" fontId="85" fillId="33" borderId="23" xfId="0" applyNumberFormat="1" applyFont="1" applyFill="1" applyBorder="1" applyAlignment="1">
      <alignment horizontal="center" vertical="center" wrapText="1"/>
    </xf>
    <xf numFmtId="49" fontId="87" fillId="33" borderId="24" xfId="0" applyNumberFormat="1" applyFont="1" applyFill="1" applyBorder="1" applyAlignment="1">
      <alignment horizontal="center" vertical="center"/>
    </xf>
    <xf numFmtId="0" fontId="87" fillId="33" borderId="24" xfId="0" applyNumberFormat="1" applyFont="1" applyFill="1" applyBorder="1" applyAlignment="1">
      <alignment horizontal="center" vertical="center"/>
    </xf>
    <xf numFmtId="0" fontId="87" fillId="33" borderId="37" xfId="0" applyNumberFormat="1" applyFont="1" applyFill="1" applyBorder="1" applyAlignment="1">
      <alignment horizontal="center" vertical="center"/>
    </xf>
    <xf numFmtId="0" fontId="87" fillId="33" borderId="55" xfId="0" applyNumberFormat="1" applyFont="1" applyFill="1" applyBorder="1" applyAlignment="1">
      <alignment horizontal="center" vertical="center"/>
    </xf>
    <xf numFmtId="43" fontId="87" fillId="2" borderId="24" xfId="0" applyNumberFormat="1" applyFont="1" applyFill="1" applyBorder="1" applyAlignment="1">
      <alignment horizontal="center" vertical="center"/>
    </xf>
    <xf numFmtId="0" fontId="87" fillId="2" borderId="37" xfId="0" applyNumberFormat="1" applyFont="1" applyFill="1" applyBorder="1" applyAlignment="1">
      <alignment horizontal="center" vertical="center"/>
    </xf>
    <xf numFmtId="0" fontId="87" fillId="2" borderId="55" xfId="0" applyNumberFormat="1" applyFont="1" applyFill="1" applyBorder="1" applyAlignment="1">
      <alignment horizontal="center" vertical="center"/>
    </xf>
    <xf numFmtId="0" fontId="87" fillId="33" borderId="24" xfId="0" applyNumberFormat="1" applyFont="1" applyFill="1" applyBorder="1" applyAlignment="1">
      <alignment horizontal="center" vertical="center" wrapText="1"/>
    </xf>
    <xf numFmtId="0" fontId="87" fillId="33" borderId="37" xfId="0" applyNumberFormat="1" applyFont="1" applyFill="1" applyBorder="1" applyAlignment="1">
      <alignment horizontal="center" vertical="center" wrapText="1"/>
    </xf>
    <xf numFmtId="0" fontId="87" fillId="33" borderId="55" xfId="0" applyNumberFormat="1" applyFont="1" applyFill="1" applyBorder="1" applyAlignment="1">
      <alignment horizontal="center" vertical="center" wrapText="1"/>
    </xf>
    <xf numFmtId="0" fontId="87" fillId="33" borderId="24" xfId="0" applyNumberFormat="1" applyFont="1" applyFill="1" applyBorder="1" applyAlignment="1">
      <alignment horizontal="center" vertical="top"/>
    </xf>
    <xf numFmtId="0" fontId="87" fillId="33" borderId="37" xfId="0" applyNumberFormat="1" applyFont="1" applyFill="1" applyBorder="1" applyAlignment="1">
      <alignment horizontal="center" vertical="top"/>
    </xf>
    <xf numFmtId="0" fontId="87" fillId="33" borderId="55" xfId="0" applyNumberFormat="1" applyFont="1" applyFill="1" applyBorder="1" applyAlignment="1">
      <alignment horizontal="center" vertical="top"/>
    </xf>
    <xf numFmtId="0" fontId="83" fillId="33" borderId="0" xfId="0" applyNumberFormat="1" applyFont="1" applyFill="1" applyBorder="1" applyAlignment="1">
      <alignment horizontal="center" wrapText="1"/>
    </xf>
    <xf numFmtId="0" fontId="85" fillId="33" borderId="24" xfId="0" applyNumberFormat="1" applyFont="1" applyFill="1" applyBorder="1" applyAlignment="1">
      <alignment horizontal="center" vertical="center" wrapText="1"/>
    </xf>
    <xf numFmtId="0" fontId="85" fillId="33" borderId="37" xfId="0" applyNumberFormat="1" applyFont="1" applyFill="1" applyBorder="1" applyAlignment="1">
      <alignment horizontal="center" vertical="center" wrapText="1"/>
    </xf>
    <xf numFmtId="0" fontId="85" fillId="33" borderId="55" xfId="0" applyNumberFormat="1" applyFont="1" applyFill="1" applyBorder="1" applyAlignment="1">
      <alignment horizontal="center" vertical="center" wrapText="1"/>
    </xf>
    <xf numFmtId="0" fontId="87" fillId="33" borderId="24" xfId="0" applyNumberFormat="1" applyFont="1" applyFill="1" applyBorder="1" applyAlignment="1">
      <alignment horizontal="right" vertical="center"/>
    </xf>
    <xf numFmtId="0" fontId="87" fillId="33" borderId="37" xfId="0" applyNumberFormat="1" applyFont="1" applyFill="1" applyBorder="1" applyAlignment="1">
      <alignment horizontal="right" vertical="center"/>
    </xf>
    <xf numFmtId="0" fontId="87" fillId="33" borderId="55" xfId="0" applyNumberFormat="1" applyFont="1" applyFill="1" applyBorder="1" applyAlignment="1">
      <alignment horizontal="right" vertical="center"/>
    </xf>
    <xf numFmtId="0" fontId="83" fillId="33" borderId="0" xfId="0" applyNumberFormat="1" applyFont="1" applyFill="1" applyBorder="1" applyAlignment="1">
      <alignment horizontal="center"/>
    </xf>
    <xf numFmtId="0" fontId="87" fillId="33" borderId="23" xfId="0" applyNumberFormat="1" applyFont="1" applyFill="1" applyBorder="1" applyAlignment="1">
      <alignment horizontal="center" vertical="top"/>
    </xf>
    <xf numFmtId="43" fontId="87" fillId="2" borderId="23" xfId="0" applyNumberFormat="1" applyFont="1" applyFill="1" applyBorder="1" applyAlignment="1">
      <alignment horizontal="center" vertical="center"/>
    </xf>
    <xf numFmtId="0" fontId="87" fillId="33" borderId="25" xfId="0" applyNumberFormat="1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0" fontId="87" fillId="33" borderId="59" xfId="0" applyNumberFormat="1" applyFont="1" applyFill="1" applyBorder="1" applyAlignment="1">
      <alignment horizontal="center" vertical="center" wrapText="1"/>
    </xf>
    <xf numFmtId="185" fontId="85" fillId="33" borderId="23" xfId="0" applyNumberFormat="1" applyFont="1" applyFill="1" applyBorder="1" applyAlignment="1">
      <alignment horizontal="center" vertical="center"/>
    </xf>
    <xf numFmtId="186" fontId="85" fillId="33" borderId="23" xfId="0" applyNumberFormat="1" applyFont="1" applyFill="1" applyBorder="1" applyAlignment="1">
      <alignment horizontal="center" vertical="center"/>
    </xf>
    <xf numFmtId="49" fontId="85" fillId="33" borderId="24" xfId="0" applyNumberFormat="1" applyFont="1" applyFill="1" applyBorder="1" applyAlignment="1">
      <alignment horizontal="right" vertical="center"/>
    </xf>
    <xf numFmtId="49" fontId="85" fillId="33" borderId="37" xfId="0" applyNumberFormat="1" applyFont="1" applyFill="1" applyBorder="1" applyAlignment="1">
      <alignment horizontal="right" vertical="center"/>
    </xf>
    <xf numFmtId="49" fontId="85" fillId="33" borderId="55" xfId="0" applyNumberFormat="1" applyFont="1" applyFill="1" applyBorder="1" applyAlignment="1">
      <alignment horizontal="right" vertical="center"/>
    </xf>
    <xf numFmtId="0" fontId="85" fillId="33" borderId="24" xfId="0" applyNumberFormat="1" applyFont="1" applyFill="1" applyBorder="1" applyAlignment="1">
      <alignment horizontal="center" vertical="center"/>
    </xf>
    <xf numFmtId="0" fontId="85" fillId="33" borderId="37" xfId="0" applyNumberFormat="1" applyFont="1" applyFill="1" applyBorder="1" applyAlignment="1">
      <alignment horizontal="center" vertical="center"/>
    </xf>
    <xf numFmtId="0" fontId="85" fillId="33" borderId="55" xfId="0" applyNumberFormat="1" applyFont="1" applyFill="1" applyBorder="1" applyAlignment="1">
      <alignment horizontal="center" vertical="center"/>
    </xf>
    <xf numFmtId="43" fontId="85" fillId="33" borderId="24" xfId="0" applyNumberFormat="1" applyFont="1" applyFill="1" applyBorder="1" applyAlignment="1">
      <alignment horizontal="center" vertical="center"/>
    </xf>
    <xf numFmtId="43" fontId="85" fillId="33" borderId="37" xfId="0" applyNumberFormat="1" applyFont="1" applyFill="1" applyBorder="1" applyAlignment="1">
      <alignment horizontal="center" vertical="center"/>
    </xf>
    <xf numFmtId="43" fontId="85" fillId="33" borderId="55" xfId="0" applyNumberFormat="1" applyFont="1" applyFill="1" applyBorder="1" applyAlignment="1">
      <alignment horizontal="center" vertical="center"/>
    </xf>
    <xf numFmtId="4" fontId="85" fillId="33" borderId="23" xfId="0" applyNumberFormat="1" applyFont="1" applyFill="1" applyBorder="1" applyAlignment="1">
      <alignment horizontal="center" vertical="center"/>
    </xf>
    <xf numFmtId="0" fontId="83" fillId="33" borderId="13" xfId="0" applyNumberFormat="1" applyFont="1" applyFill="1" applyBorder="1" applyAlignment="1">
      <alignment horizontal="left"/>
    </xf>
    <xf numFmtId="171" fontId="87" fillId="2" borderId="23" xfId="0" applyNumberFormat="1" applyFont="1" applyFill="1" applyBorder="1" applyAlignment="1">
      <alignment horizontal="center" vertical="center"/>
    </xf>
    <xf numFmtId="0" fontId="87" fillId="2" borderId="23" xfId="0" applyNumberFormat="1" applyFont="1" applyFill="1" applyBorder="1" applyAlignment="1">
      <alignment horizontal="center" vertical="center"/>
    </xf>
    <xf numFmtId="0" fontId="93" fillId="33" borderId="37" xfId="0" applyFont="1" applyFill="1" applyBorder="1" applyAlignment="1">
      <alignment/>
    </xf>
    <xf numFmtId="0" fontId="93" fillId="33" borderId="55" xfId="0" applyFont="1" applyFill="1" applyBorder="1" applyAlignment="1">
      <alignment/>
    </xf>
    <xf numFmtId="0" fontId="85" fillId="33" borderId="10" xfId="0" applyNumberFormat="1" applyFont="1" applyFill="1" applyBorder="1" applyAlignment="1">
      <alignment horizontal="left" vertical="center" wrapText="1" indent="2"/>
    </xf>
    <xf numFmtId="0" fontId="85" fillId="33" borderId="59" xfId="0" applyNumberFormat="1" applyFont="1" applyFill="1" applyBorder="1" applyAlignment="1">
      <alignment horizontal="left" vertical="center" wrapText="1" indent="2"/>
    </xf>
    <xf numFmtId="0" fontId="85" fillId="33" borderId="13" xfId="0" applyNumberFormat="1" applyFont="1" applyFill="1" applyBorder="1" applyAlignment="1">
      <alignment horizontal="left" vertical="center" wrapText="1"/>
    </xf>
    <xf numFmtId="0" fontId="85" fillId="33" borderId="19" xfId="0" applyNumberFormat="1" applyFont="1" applyFill="1" applyBorder="1" applyAlignment="1">
      <alignment horizontal="left" vertical="center" wrapText="1"/>
    </xf>
    <xf numFmtId="49" fontId="85" fillId="33" borderId="25" xfId="0" applyNumberFormat="1" applyFont="1" applyFill="1" applyBorder="1" applyAlignment="1">
      <alignment horizontal="center" vertical="center"/>
    </xf>
    <xf numFmtId="49" fontId="85" fillId="33" borderId="10" xfId="0" applyNumberFormat="1" applyFont="1" applyFill="1" applyBorder="1" applyAlignment="1">
      <alignment horizontal="center" vertical="center"/>
    </xf>
    <xf numFmtId="49" fontId="85" fillId="33" borderId="59" xfId="0" applyNumberFormat="1" applyFont="1" applyFill="1" applyBorder="1" applyAlignment="1">
      <alignment horizontal="center" vertical="center"/>
    </xf>
    <xf numFmtId="49" fontId="85" fillId="33" borderId="12" xfId="0" applyNumberFormat="1" applyFont="1" applyFill="1" applyBorder="1" applyAlignment="1">
      <alignment horizontal="center" vertical="center"/>
    </xf>
    <xf numFmtId="49" fontId="85" fillId="33" borderId="13" xfId="0" applyNumberFormat="1" applyFont="1" applyFill="1" applyBorder="1" applyAlignment="1">
      <alignment horizontal="center" vertical="center"/>
    </xf>
    <xf numFmtId="49" fontId="85" fillId="33" borderId="19" xfId="0" applyNumberFormat="1" applyFont="1" applyFill="1" applyBorder="1" applyAlignment="1">
      <alignment horizontal="center" vertical="center"/>
    </xf>
    <xf numFmtId="43" fontId="85" fillId="33" borderId="25" xfId="0" applyNumberFormat="1" applyFont="1" applyFill="1" applyBorder="1" applyAlignment="1">
      <alignment horizontal="center"/>
    </xf>
    <xf numFmtId="0" fontId="85" fillId="33" borderId="10" xfId="0" applyNumberFormat="1" applyFont="1" applyFill="1" applyBorder="1" applyAlignment="1">
      <alignment horizontal="center"/>
    </xf>
    <xf numFmtId="0" fontId="85" fillId="33" borderId="59" xfId="0" applyNumberFormat="1" applyFont="1" applyFill="1" applyBorder="1" applyAlignment="1">
      <alignment horizontal="center"/>
    </xf>
    <xf numFmtId="0" fontId="85" fillId="33" borderId="12" xfId="0" applyNumberFormat="1" applyFont="1" applyFill="1" applyBorder="1" applyAlignment="1">
      <alignment horizontal="center"/>
    </xf>
    <xf numFmtId="0" fontId="85" fillId="33" borderId="13" xfId="0" applyNumberFormat="1" applyFont="1" applyFill="1" applyBorder="1" applyAlignment="1">
      <alignment horizontal="center"/>
    </xf>
    <xf numFmtId="0" fontId="85" fillId="33" borderId="19" xfId="0" applyNumberFormat="1" applyFont="1" applyFill="1" applyBorder="1" applyAlignment="1">
      <alignment horizontal="center"/>
    </xf>
    <xf numFmtId="43" fontId="87" fillId="33" borderId="25" xfId="0" applyNumberFormat="1" applyFont="1" applyFill="1" applyBorder="1" applyAlignment="1">
      <alignment horizontal="center"/>
    </xf>
    <xf numFmtId="43" fontId="87" fillId="33" borderId="10" xfId="0" applyNumberFormat="1" applyFont="1" applyFill="1" applyBorder="1" applyAlignment="1">
      <alignment horizontal="center"/>
    </xf>
    <xf numFmtId="43" fontId="87" fillId="33" borderId="59" xfId="0" applyNumberFormat="1" applyFont="1" applyFill="1" applyBorder="1" applyAlignment="1">
      <alignment horizontal="center"/>
    </xf>
    <xf numFmtId="43" fontId="87" fillId="33" borderId="12" xfId="0" applyNumberFormat="1" applyFont="1" applyFill="1" applyBorder="1" applyAlignment="1">
      <alignment horizontal="center"/>
    </xf>
    <xf numFmtId="43" fontId="87" fillId="33" borderId="13" xfId="0" applyNumberFormat="1" applyFont="1" applyFill="1" applyBorder="1" applyAlignment="1">
      <alignment horizontal="center"/>
    </xf>
    <xf numFmtId="43" fontId="87" fillId="33" borderId="19" xfId="0" applyNumberFormat="1" applyFont="1" applyFill="1" applyBorder="1" applyAlignment="1">
      <alignment horizontal="center"/>
    </xf>
    <xf numFmtId="0" fontId="85" fillId="33" borderId="37" xfId="0" applyNumberFormat="1" applyFont="1" applyFill="1" applyBorder="1" applyAlignment="1">
      <alignment horizontal="left" vertical="center" wrapText="1" indent="2"/>
    </xf>
    <xf numFmtId="0" fontId="85" fillId="33" borderId="55" xfId="0" applyNumberFormat="1" applyFont="1" applyFill="1" applyBorder="1" applyAlignment="1">
      <alignment horizontal="left" vertical="center" wrapText="1" indent="2"/>
    </xf>
    <xf numFmtId="43" fontId="85" fillId="33" borderId="10" xfId="0" applyNumberFormat="1" applyFont="1" applyFill="1" applyBorder="1" applyAlignment="1">
      <alignment horizontal="center"/>
    </xf>
    <xf numFmtId="43" fontId="85" fillId="33" borderId="59" xfId="0" applyNumberFormat="1" applyFont="1" applyFill="1" applyBorder="1" applyAlignment="1">
      <alignment horizontal="center"/>
    </xf>
    <xf numFmtId="43" fontId="85" fillId="33" borderId="12" xfId="0" applyNumberFormat="1" applyFont="1" applyFill="1" applyBorder="1" applyAlignment="1">
      <alignment horizontal="center"/>
    </xf>
    <xf numFmtId="43" fontId="85" fillId="33" borderId="13" xfId="0" applyNumberFormat="1" applyFont="1" applyFill="1" applyBorder="1" applyAlignment="1">
      <alignment horizontal="center"/>
    </xf>
    <xf numFmtId="43" fontId="85" fillId="33" borderId="19" xfId="0" applyNumberFormat="1" applyFont="1" applyFill="1" applyBorder="1" applyAlignment="1">
      <alignment horizontal="center"/>
    </xf>
    <xf numFmtId="0" fontId="86" fillId="33" borderId="0" xfId="0" applyNumberFormat="1" applyFont="1" applyFill="1" applyBorder="1" applyAlignment="1">
      <alignment horizontal="justify" wrapText="1"/>
    </xf>
    <xf numFmtId="49" fontId="83" fillId="33" borderId="13" xfId="0" applyNumberFormat="1" applyFont="1" applyFill="1" applyBorder="1" applyAlignment="1">
      <alignment horizontal="left"/>
    </xf>
    <xf numFmtId="49" fontId="87" fillId="33" borderId="24" xfId="0" applyNumberFormat="1" applyFont="1" applyFill="1" applyBorder="1" applyAlignment="1">
      <alignment horizontal="left" vertical="center"/>
    </xf>
    <xf numFmtId="49" fontId="87" fillId="33" borderId="37" xfId="0" applyNumberFormat="1" applyFont="1" applyFill="1" applyBorder="1" applyAlignment="1">
      <alignment horizontal="left" vertical="center"/>
    </xf>
    <xf numFmtId="49" fontId="87" fillId="33" borderId="55" xfId="0" applyNumberFormat="1" applyFont="1" applyFill="1" applyBorder="1" applyAlignment="1">
      <alignment horizontal="left" vertical="center"/>
    </xf>
    <xf numFmtId="49" fontId="85" fillId="33" borderId="24" xfId="0" applyNumberFormat="1" applyFont="1" applyFill="1" applyBorder="1" applyAlignment="1">
      <alignment horizontal="center" vertical="center"/>
    </xf>
    <xf numFmtId="49" fontId="85" fillId="33" borderId="37" xfId="0" applyNumberFormat="1" applyFont="1" applyFill="1" applyBorder="1" applyAlignment="1">
      <alignment horizontal="center" vertical="center"/>
    </xf>
    <xf numFmtId="49" fontId="85" fillId="33" borderId="55" xfId="0" applyNumberFormat="1" applyFont="1" applyFill="1" applyBorder="1" applyAlignment="1">
      <alignment horizontal="center" vertical="center"/>
    </xf>
    <xf numFmtId="171" fontId="87" fillId="2" borderId="24" xfId="0" applyNumberFormat="1" applyFont="1" applyFill="1" applyBorder="1" applyAlignment="1">
      <alignment horizontal="center" vertical="top"/>
    </xf>
    <xf numFmtId="0" fontId="87" fillId="2" borderId="37" xfId="0" applyNumberFormat="1" applyFont="1" applyFill="1" applyBorder="1" applyAlignment="1">
      <alignment horizontal="center" vertical="top"/>
    </xf>
    <xf numFmtId="0" fontId="87" fillId="2" borderId="55" xfId="0" applyNumberFormat="1" applyFont="1" applyFill="1" applyBorder="1" applyAlignment="1">
      <alignment horizontal="center" vertical="top"/>
    </xf>
    <xf numFmtId="0" fontId="87" fillId="33" borderId="24" xfId="0" applyNumberFormat="1" applyFont="1" applyFill="1" applyBorder="1" applyAlignment="1">
      <alignment horizontal="left" vertical="top"/>
    </xf>
    <xf numFmtId="0" fontId="87" fillId="33" borderId="37" xfId="0" applyNumberFormat="1" applyFont="1" applyFill="1" applyBorder="1" applyAlignment="1">
      <alignment horizontal="left" vertical="top"/>
    </xf>
    <xf numFmtId="0" fontId="87" fillId="33" borderId="55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50"/>
  <sheetViews>
    <sheetView tabSelected="1" view="pageBreakPreview" zoomScale="120" zoomScaleNormal="120" zoomScaleSheetLayoutView="120" zoomScalePageLayoutView="0" workbookViewId="0" topLeftCell="A25">
      <selection activeCell="DY14" sqref="DY14:FK14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153" t="s">
        <v>4</v>
      </c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68:167" s="9" customFormat="1" ht="10.5" customHeight="1">
      <c r="BP9" s="154" t="s">
        <v>421</v>
      </c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</row>
    <row r="10" spans="68:167" s="14" customFormat="1" ht="9.75" customHeight="1">
      <c r="BP10" s="155" t="s">
        <v>5</v>
      </c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</row>
    <row r="11" spans="68:167" s="9" customFormat="1" ht="10.5" customHeight="1"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</row>
    <row r="12" spans="68:167" s="14" customFormat="1" ht="9.75" customHeight="1">
      <c r="BP12" s="157" t="s">
        <v>6</v>
      </c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</row>
    <row r="13" spans="68:167" s="9" customFormat="1" ht="10.5" customHeight="1"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59"/>
      <c r="CM13" s="59"/>
      <c r="DT13" s="59"/>
      <c r="DU13" s="59"/>
      <c r="DV13" s="59"/>
      <c r="DW13" s="59"/>
      <c r="DX13" s="59"/>
      <c r="DY13" s="154" t="s">
        <v>422</v>
      </c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</row>
    <row r="14" spans="68:167" s="14" customFormat="1" ht="9.75" customHeight="1">
      <c r="BP14" s="157" t="s">
        <v>7</v>
      </c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29"/>
      <c r="CM14" s="29"/>
      <c r="DY14" s="155" t="s">
        <v>8</v>
      </c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</row>
    <row r="15" spans="68:167" s="9" customFormat="1" ht="10.5" customHeight="1">
      <c r="BP15" s="27" t="s">
        <v>9</v>
      </c>
      <c r="BQ15" s="159" t="s">
        <v>416</v>
      </c>
      <c r="BR15" s="159"/>
      <c r="BS15" s="159"/>
      <c r="BT15" s="159"/>
      <c r="BU15" s="159"/>
      <c r="BV15" s="160" t="s">
        <v>9</v>
      </c>
      <c r="BW15" s="160"/>
      <c r="BX15" s="159" t="s">
        <v>417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61">
        <v>20</v>
      </c>
      <c r="CV15" s="161"/>
      <c r="CW15" s="161"/>
      <c r="CX15" s="161"/>
      <c r="CY15" s="162" t="s">
        <v>13</v>
      </c>
      <c r="CZ15" s="162"/>
      <c r="DA15" s="162"/>
      <c r="DB15" s="160" t="s">
        <v>10</v>
      </c>
      <c r="DC15" s="160"/>
      <c r="DD15" s="160"/>
      <c r="FK15" s="27"/>
    </row>
    <row r="16" spans="2:154" s="5" customFormat="1" ht="15" customHeight="1">
      <c r="B16" s="163" t="s">
        <v>11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164" t="s">
        <v>13</v>
      </c>
      <c r="EK17" s="164"/>
      <c r="EL17" s="164"/>
      <c r="EM17" s="164"/>
      <c r="EN17" s="113" t="s">
        <v>14</v>
      </c>
      <c r="EO17" s="113"/>
      <c r="EP17" s="113"/>
      <c r="EQ17" s="113"/>
      <c r="ES17" s="163" t="s">
        <v>418</v>
      </c>
      <c r="ET17" s="163"/>
      <c r="EU17" s="163"/>
      <c r="EV17" s="163"/>
      <c r="EW17" s="163"/>
      <c r="EZ17" s="165" t="s">
        <v>15</v>
      </c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168" t="s">
        <v>18</v>
      </c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70"/>
    </row>
    <row r="19" spans="43:167" s="9" customFormat="1" ht="10.5" customHeight="1">
      <c r="AQ19" s="27" t="s">
        <v>19</v>
      </c>
      <c r="AR19" s="171" t="s">
        <v>416</v>
      </c>
      <c r="AS19" s="171"/>
      <c r="AT19" s="171"/>
      <c r="AU19" s="171"/>
      <c r="AV19" s="171"/>
      <c r="AW19" s="160" t="s">
        <v>9</v>
      </c>
      <c r="AX19" s="160"/>
      <c r="AY19" s="171" t="s">
        <v>417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61">
        <v>20</v>
      </c>
      <c r="BW19" s="161"/>
      <c r="BX19" s="161"/>
      <c r="BY19" s="161"/>
      <c r="BZ19" s="172" t="s">
        <v>13</v>
      </c>
      <c r="CA19" s="172"/>
      <c r="CB19" s="172"/>
      <c r="CC19" s="160" t="s">
        <v>10</v>
      </c>
      <c r="CD19" s="160"/>
      <c r="CE19" s="160"/>
      <c r="ER19" s="27"/>
      <c r="ES19" s="27"/>
      <c r="ET19" s="27"/>
      <c r="EU19" s="27"/>
      <c r="EX19" s="27" t="s">
        <v>21</v>
      </c>
      <c r="EZ19" s="173" t="s">
        <v>420</v>
      </c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5"/>
    </row>
    <row r="20" spans="1:167" s="9" customFormat="1" ht="14.25" customHeight="1">
      <c r="A20" s="9" t="s">
        <v>22</v>
      </c>
      <c r="AO20" s="208" t="s">
        <v>375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R20" s="27"/>
      <c r="ES20" s="27"/>
      <c r="ET20" s="27"/>
      <c r="EU20" s="27"/>
      <c r="EX20" s="27"/>
      <c r="EZ20" s="210" t="s">
        <v>262</v>
      </c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R21" s="27"/>
      <c r="ES21" s="27"/>
      <c r="ET21" s="27"/>
      <c r="EU21" s="27"/>
      <c r="EX21" s="27" t="s">
        <v>24</v>
      </c>
      <c r="EZ21" s="213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214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210" t="s">
        <v>412</v>
      </c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218" t="s">
        <v>378</v>
      </c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20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215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7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221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3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213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214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R25" s="27"/>
      <c r="ES25" s="27"/>
      <c r="ET25" s="27"/>
      <c r="EU25" s="27"/>
      <c r="EX25" s="117" t="s">
        <v>28</v>
      </c>
      <c r="EZ25" s="177" t="s">
        <v>377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9"/>
    </row>
    <row r="26" spans="1:167" s="9" customFormat="1" ht="10.5" customHeight="1">
      <c r="A26" s="9" t="s">
        <v>29</v>
      </c>
      <c r="AO26" s="203" t="s">
        <v>376</v>
      </c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R26" s="27"/>
      <c r="ES26" s="27"/>
      <c r="ET26" s="27"/>
      <c r="EU26" s="27"/>
      <c r="EX26" s="27"/>
      <c r="EZ26" s="180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2"/>
    </row>
    <row r="27" spans="1:167" s="9" customFormat="1" ht="10.5" customHeight="1">
      <c r="A27" s="9" t="s">
        <v>30</v>
      </c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R27" s="27"/>
      <c r="ES27" s="27"/>
      <c r="ET27" s="27"/>
      <c r="EU27" s="27"/>
      <c r="EX27" s="27" t="s">
        <v>31</v>
      </c>
      <c r="EZ27" s="183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5"/>
    </row>
    <row r="28" spans="1:167" s="9" customFormat="1" ht="10.5" customHeight="1">
      <c r="A28" s="9" t="s">
        <v>29</v>
      </c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N28" s="17"/>
      <c r="EO28" s="17"/>
      <c r="EP28" s="17"/>
      <c r="EQ28" s="17"/>
      <c r="ER28" s="117"/>
      <c r="ES28" s="117"/>
      <c r="ET28" s="117"/>
      <c r="EU28" s="117"/>
      <c r="EW28" s="17"/>
      <c r="EZ28" s="180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s="9" customFormat="1" ht="10.5" customHeight="1">
      <c r="A29" s="9" t="s">
        <v>32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206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207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83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5"/>
    </row>
    <row r="31" spans="12:167" s="9" customFormat="1" ht="10.5" customHeight="1"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6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8"/>
    </row>
    <row r="32" spans="12:167" s="14" customFormat="1" ht="10.5" customHeight="1">
      <c r="L32" s="157" t="s">
        <v>36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224" t="s">
        <v>379</v>
      </c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</row>
    <row r="35" spans="1:142" ht="12" customHeight="1">
      <c r="A35" s="106" t="s">
        <v>38</v>
      </c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</row>
    <row r="36" spans="1:142" ht="12" customHeight="1">
      <c r="A36" s="106" t="s">
        <v>39</v>
      </c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</row>
    <row r="37" spans="1:142" ht="12" customHeight="1">
      <c r="A37" s="106" t="s">
        <v>40</v>
      </c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9" t="s">
        <v>42</v>
      </c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1"/>
    </row>
    <row r="40" spans="1:167" s="9" customFormat="1" ht="10.5" customHeight="1">
      <c r="A40" s="9" t="s">
        <v>43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H40" s="192" t="s">
        <v>380</v>
      </c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ET40" s="27"/>
      <c r="EU40" s="27"/>
      <c r="EW40" s="17"/>
      <c r="EX40" s="27" t="s">
        <v>44</v>
      </c>
      <c r="EZ40" s="193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5"/>
    </row>
    <row r="41" spans="14:58" s="14" customFormat="1" ht="10.5" customHeight="1">
      <c r="N41" s="157" t="s">
        <v>7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H41" s="155" t="s">
        <v>8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96" t="s">
        <v>46</v>
      </c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98" t="s">
        <v>48</v>
      </c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199"/>
      <c r="EI43" s="199"/>
      <c r="EJ43" s="199"/>
      <c r="EK43" s="199"/>
      <c r="EL43" s="199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H44" s="200" t="s">
        <v>263</v>
      </c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57" t="s">
        <v>7</v>
      </c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H45" s="155" t="s">
        <v>8</v>
      </c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X45" s="43"/>
      <c r="BY45" s="9" t="s">
        <v>51</v>
      </c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Z45" s="158"/>
      <c r="DA45" s="158"/>
      <c r="DB45" s="158"/>
      <c r="DC45" s="158"/>
      <c r="DD45" s="158"/>
      <c r="DE45" s="158"/>
      <c r="DF45" s="158"/>
      <c r="DG45" s="158"/>
      <c r="DH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201" t="s">
        <v>52</v>
      </c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Z46" s="201" t="s">
        <v>7</v>
      </c>
      <c r="DA46" s="201"/>
      <c r="DB46" s="201"/>
      <c r="DC46" s="201"/>
      <c r="DD46" s="201"/>
      <c r="DE46" s="201"/>
      <c r="DF46" s="201"/>
      <c r="DG46" s="201"/>
      <c r="DH46" s="201"/>
      <c r="DJ46" s="201" t="s">
        <v>8</v>
      </c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C46" s="201" t="s">
        <v>53</v>
      </c>
      <c r="ED46" s="201"/>
      <c r="EE46" s="201"/>
      <c r="EF46" s="201"/>
      <c r="EG46" s="201"/>
      <c r="EH46" s="201"/>
      <c r="EI46" s="201"/>
      <c r="EJ46" s="201"/>
      <c r="EK46" s="201"/>
      <c r="EL46" s="201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O47" s="200" t="s">
        <v>381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H47" s="171" t="s">
        <v>264</v>
      </c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X47" s="43"/>
      <c r="BY47" s="161" t="s">
        <v>9</v>
      </c>
      <c r="BZ47" s="161"/>
      <c r="CA47" s="159"/>
      <c r="CB47" s="159"/>
      <c r="CC47" s="159"/>
      <c r="CD47" s="159"/>
      <c r="CE47" s="159"/>
      <c r="CF47" s="160" t="s">
        <v>9</v>
      </c>
      <c r="CG47" s="160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61">
        <v>20</v>
      </c>
      <c r="DF47" s="161"/>
      <c r="DG47" s="161"/>
      <c r="DH47" s="161"/>
      <c r="DI47" s="162"/>
      <c r="DJ47" s="162"/>
      <c r="DK47" s="162"/>
      <c r="DL47" s="160" t="s">
        <v>10</v>
      </c>
      <c r="DM47" s="160"/>
      <c r="DN47" s="160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201" t="s">
        <v>52</v>
      </c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D48" s="201" t="s">
        <v>7</v>
      </c>
      <c r="AE48" s="201"/>
      <c r="AF48" s="201"/>
      <c r="AG48" s="201"/>
      <c r="AH48" s="201"/>
      <c r="AI48" s="201"/>
      <c r="AJ48" s="201"/>
      <c r="AK48" s="201"/>
      <c r="AL48" s="201"/>
      <c r="AM48" s="201"/>
      <c r="AO48" s="201" t="s">
        <v>8</v>
      </c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H48" s="202" t="s">
        <v>53</v>
      </c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1" t="s">
        <v>9</v>
      </c>
      <c r="B49" s="161"/>
      <c r="C49" s="171" t="s">
        <v>416</v>
      </c>
      <c r="D49" s="171"/>
      <c r="E49" s="171"/>
      <c r="F49" s="171"/>
      <c r="G49" s="171"/>
      <c r="H49" s="160" t="s">
        <v>9</v>
      </c>
      <c r="I49" s="160"/>
      <c r="J49" s="171" t="s">
        <v>417</v>
      </c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61">
        <v>20</v>
      </c>
      <c r="AH49" s="161"/>
      <c r="AI49" s="161"/>
      <c r="AJ49" s="161"/>
      <c r="AK49" s="172" t="s">
        <v>13</v>
      </c>
      <c r="AL49" s="172"/>
      <c r="AM49" s="172"/>
      <c r="AN49" s="160" t="s">
        <v>10</v>
      </c>
      <c r="AO49" s="160"/>
      <c r="AP49" s="160"/>
    </row>
    <row r="50" s="9" customFormat="1" ht="3" customHeight="1">
      <c r="J50" s="9" t="s">
        <v>419</v>
      </c>
    </row>
  </sheetData>
  <sheetProtection/>
  <mergeCells count="85">
    <mergeCell ref="ES17:EW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A49:B49"/>
    <mergeCell ref="C49:G49"/>
    <mergeCell ref="H49:I49"/>
    <mergeCell ref="J49:AF49"/>
    <mergeCell ref="AG49:AJ49"/>
    <mergeCell ref="AK49:AM49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EZ39:FK39"/>
    <mergeCell ref="N40:AF40"/>
    <mergeCell ref="AH40:BF40"/>
    <mergeCell ref="EZ40:FK40"/>
    <mergeCell ref="EZ19:FK19"/>
    <mergeCell ref="AO25:EL25"/>
    <mergeCell ref="EZ25:FK25"/>
    <mergeCell ref="EZ26:FK26"/>
    <mergeCell ref="EZ27:FK27"/>
    <mergeCell ref="EZ30:FK30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22">
      <selection activeCell="BX48" sqref="BX48:CP48"/>
    </sheetView>
  </sheetViews>
  <sheetFormatPr defaultColWidth="0.875" defaultRowHeight="12.75"/>
  <cols>
    <col min="1" max="5" width="0.875" style="5" customWidth="1"/>
    <col min="6" max="6" width="0.2421875" style="5" customWidth="1"/>
    <col min="7" max="15" width="0.875" style="5" customWidth="1"/>
    <col min="16" max="16" width="1.12109375" style="5" customWidth="1"/>
    <col min="17" max="23" width="0.875" style="5" customWidth="1"/>
    <col min="24" max="24" width="10.0039062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400" t="s">
        <v>177</v>
      </c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0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0"/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401" t="s">
        <v>179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</row>
    <row r="9" spans="1:161" s="7" customFormat="1" ht="15">
      <c r="A9" s="231" t="s">
        <v>180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</row>
    <row r="10" ht="6" customHeight="1"/>
    <row r="11" spans="1:161" s="1" customFormat="1" ht="14.25">
      <c r="A11" s="1" t="s">
        <v>181</v>
      </c>
      <c r="X11" s="402" t="s">
        <v>302</v>
      </c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  <c r="DO11" s="402"/>
      <c r="DP11" s="402"/>
      <c r="DQ11" s="402"/>
      <c r="DR11" s="402"/>
      <c r="DS11" s="402"/>
      <c r="DT11" s="402"/>
      <c r="DU11" s="402"/>
      <c r="DV11" s="402"/>
      <c r="DW11" s="402"/>
      <c r="DX11" s="402"/>
      <c r="DY11" s="402"/>
      <c r="DZ11" s="402"/>
      <c r="EA11" s="402"/>
      <c r="EB11" s="402"/>
      <c r="EC11" s="402"/>
      <c r="ED11" s="402"/>
      <c r="EE11" s="402"/>
      <c r="EF11" s="402"/>
      <c r="EG11" s="402"/>
      <c r="EH11" s="402"/>
      <c r="EI11" s="402"/>
      <c r="EJ11" s="402"/>
      <c r="EK11" s="402"/>
      <c r="EL11" s="402"/>
      <c r="EM11" s="402"/>
      <c r="EN11" s="402"/>
      <c r="EO11" s="402"/>
      <c r="EP11" s="402"/>
      <c r="EQ11" s="402"/>
      <c r="ER11" s="402"/>
      <c r="ES11" s="402"/>
      <c r="ET11" s="402"/>
      <c r="EU11" s="402"/>
      <c r="EV11" s="402"/>
      <c r="EW11" s="402"/>
      <c r="EX11" s="402"/>
      <c r="EY11" s="402"/>
      <c r="EZ11" s="402"/>
      <c r="FA11" s="402"/>
      <c r="FB11" s="402"/>
      <c r="FC11" s="402"/>
      <c r="FD11" s="402"/>
      <c r="FE11" s="402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403" t="s">
        <v>182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4" t="s">
        <v>309</v>
      </c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</row>
    <row r="14" ht="9.75" customHeight="1"/>
    <row r="15" spans="1:161" s="7" customFormat="1" ht="15">
      <c r="A15" s="231" t="s">
        <v>183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</row>
    <row r="16" ht="10.5" customHeight="1"/>
    <row r="17" spans="1:161" s="2" customFormat="1" ht="13.5" customHeight="1">
      <c r="A17" s="295" t="s">
        <v>64</v>
      </c>
      <c r="B17" s="296"/>
      <c r="C17" s="296"/>
      <c r="D17" s="296"/>
      <c r="E17" s="296"/>
      <c r="F17" s="297"/>
      <c r="G17" s="295" t="s">
        <v>184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7"/>
      <c r="Y17" s="295" t="s">
        <v>185</v>
      </c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7"/>
      <c r="AO17" s="234" t="s">
        <v>186</v>
      </c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6"/>
      <c r="DI17" s="295" t="s">
        <v>187</v>
      </c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7"/>
      <c r="DY17" s="295" t="s">
        <v>188</v>
      </c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7"/>
      <c r="EO17" s="295" t="s">
        <v>392</v>
      </c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297"/>
    </row>
    <row r="18" spans="1:161" s="2" customFormat="1" ht="13.5" customHeight="1">
      <c r="A18" s="298"/>
      <c r="B18" s="299"/>
      <c r="C18" s="299"/>
      <c r="D18" s="299"/>
      <c r="E18" s="299"/>
      <c r="F18" s="300"/>
      <c r="G18" s="298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300"/>
      <c r="Y18" s="298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300"/>
      <c r="AO18" s="295" t="s">
        <v>89</v>
      </c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7"/>
      <c r="BF18" s="234" t="s">
        <v>58</v>
      </c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6"/>
      <c r="DI18" s="298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300"/>
      <c r="DY18" s="298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300"/>
      <c r="EO18" s="298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300"/>
    </row>
    <row r="19" spans="1:161" s="2" customFormat="1" ht="39.75" customHeight="1">
      <c r="A19" s="301"/>
      <c r="B19" s="302"/>
      <c r="C19" s="302"/>
      <c r="D19" s="302"/>
      <c r="E19" s="302"/>
      <c r="F19" s="303"/>
      <c r="G19" s="301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3"/>
      <c r="Y19" s="301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3"/>
      <c r="AO19" s="301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3"/>
      <c r="BF19" s="315" t="s">
        <v>189</v>
      </c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 t="s">
        <v>190</v>
      </c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 t="s">
        <v>191</v>
      </c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01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3"/>
      <c r="DY19" s="301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3"/>
      <c r="EO19" s="301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2"/>
      <c r="FD19" s="302"/>
      <c r="FE19" s="303"/>
    </row>
    <row r="20" spans="1:161" s="3" customFormat="1" ht="12.75">
      <c r="A20" s="320">
        <v>1</v>
      </c>
      <c r="B20" s="320"/>
      <c r="C20" s="320"/>
      <c r="D20" s="320"/>
      <c r="E20" s="320"/>
      <c r="F20" s="320"/>
      <c r="G20" s="320">
        <v>2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>
        <v>3</v>
      </c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>
        <v>4</v>
      </c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>
        <v>5</v>
      </c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>
        <v>6</v>
      </c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>
        <v>7</v>
      </c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>
        <v>8</v>
      </c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>
        <v>9</v>
      </c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>
        <v>10</v>
      </c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</row>
    <row r="21" spans="1:161" s="4" customFormat="1" ht="15" customHeight="1">
      <c r="A21" s="395" t="s">
        <v>304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 t="s">
        <v>175</v>
      </c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 t="s">
        <v>175</v>
      </c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 t="s">
        <v>175</v>
      </c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 t="s">
        <v>175</v>
      </c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 t="s">
        <v>175</v>
      </c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 t="s">
        <v>175</v>
      </c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 t="s">
        <v>175</v>
      </c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</row>
    <row r="22" spans="1:161" s="151" customFormat="1" ht="29.25" customHeight="1">
      <c r="A22" s="406">
        <v>1</v>
      </c>
      <c r="B22" s="406"/>
      <c r="C22" s="406"/>
      <c r="D22" s="406"/>
      <c r="E22" s="406"/>
      <c r="F22" s="406"/>
      <c r="G22" s="398" t="s">
        <v>280</v>
      </c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9" t="s">
        <v>175</v>
      </c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>
        <f>AO29+AO30</f>
        <v>51748.75</v>
      </c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>
        <f>BF29+BF30</f>
        <v>27649</v>
      </c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>
        <f>BX29+BX30</f>
        <v>0</v>
      </c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>
        <f>CQ29+CQ30</f>
        <v>11395.75</v>
      </c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399"/>
      <c r="DJ22" s="399"/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399"/>
      <c r="DV22" s="399"/>
      <c r="DW22" s="399"/>
      <c r="DX22" s="399"/>
      <c r="DY22" s="399"/>
      <c r="DZ22" s="399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399"/>
      <c r="EL22" s="399"/>
      <c r="EM22" s="399"/>
      <c r="EN22" s="399"/>
      <c r="EO22" s="399">
        <f>EO29+EO30</f>
        <v>362241.25</v>
      </c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</row>
    <row r="23" spans="1:161" s="151" customFormat="1" ht="29.25" customHeight="1">
      <c r="A23" s="406">
        <v>2</v>
      </c>
      <c r="B23" s="406"/>
      <c r="C23" s="406"/>
      <c r="D23" s="406"/>
      <c r="E23" s="406"/>
      <c r="F23" s="406"/>
      <c r="G23" s="398" t="s">
        <v>281</v>
      </c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9" t="s">
        <v>175</v>
      </c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>
        <f>AO31+AO32+AO33+AO34+AO35+AO36</f>
        <v>287868.6</v>
      </c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>
        <f>BF31+BF32+BF33+BF34+BF35+BF36</f>
        <v>48616</v>
      </c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>
        <f>BX31+BX32+BX33+BX34+BX35+BX36</f>
        <v>25549.73</v>
      </c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399"/>
      <c r="CP23" s="399"/>
      <c r="CQ23" s="399">
        <f>CQ31+CQ32+CQ33+CQ34+CQ35+CQ36</f>
        <v>42881.420000000006</v>
      </c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399"/>
      <c r="DC23" s="399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399"/>
      <c r="DR23" s="399"/>
      <c r="DS23" s="399"/>
      <c r="DT23" s="399"/>
      <c r="DU23" s="399"/>
      <c r="DV23" s="399"/>
      <c r="DW23" s="399"/>
      <c r="DX23" s="399"/>
      <c r="DY23" s="399"/>
      <c r="DZ23" s="399"/>
      <c r="EA23" s="399"/>
      <c r="EB23" s="399"/>
      <c r="EC23" s="399"/>
      <c r="ED23" s="399"/>
      <c r="EE23" s="399"/>
      <c r="EF23" s="399"/>
      <c r="EG23" s="399"/>
      <c r="EH23" s="399"/>
      <c r="EI23" s="399"/>
      <c r="EJ23" s="399"/>
      <c r="EK23" s="399"/>
      <c r="EL23" s="399"/>
      <c r="EM23" s="399"/>
      <c r="EN23" s="399"/>
      <c r="EO23" s="399">
        <f>EO31+EO32+EO33+EO34+EO35+EO36</f>
        <v>2015081.7499999998</v>
      </c>
      <c r="EP23" s="399"/>
      <c r="EQ23" s="399"/>
      <c r="ER23" s="399"/>
      <c r="ES23" s="399"/>
      <c r="ET23" s="399"/>
      <c r="EU23" s="399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</row>
    <row r="24" spans="1:161" s="151" customFormat="1" ht="29.25" customHeight="1">
      <c r="A24" s="406">
        <v>3</v>
      </c>
      <c r="B24" s="406"/>
      <c r="C24" s="406"/>
      <c r="D24" s="406"/>
      <c r="E24" s="406"/>
      <c r="F24" s="406"/>
      <c r="G24" s="398" t="s">
        <v>283</v>
      </c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9" t="s">
        <v>175</v>
      </c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>
        <f>AO37+AO38</f>
        <v>124929</v>
      </c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>
        <f>BF37+BF38</f>
        <v>9440</v>
      </c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>
        <f>BX37+BX38</f>
        <v>22741</v>
      </c>
      <c r="BY24" s="399"/>
      <c r="BZ24" s="399"/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>
        <f>CQ37+CQ38</f>
        <v>2124</v>
      </c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399"/>
      <c r="DG24" s="399"/>
      <c r="DH24" s="399"/>
      <c r="DI24" s="399"/>
      <c r="DJ24" s="399"/>
      <c r="DK24" s="399"/>
      <c r="DL24" s="399"/>
      <c r="DM24" s="399"/>
      <c r="DN24" s="399"/>
      <c r="DO24" s="399"/>
      <c r="DP24" s="399"/>
      <c r="DQ24" s="399"/>
      <c r="DR24" s="399"/>
      <c r="DS24" s="399"/>
      <c r="DT24" s="399"/>
      <c r="DU24" s="399"/>
      <c r="DV24" s="399"/>
      <c r="DW24" s="399"/>
      <c r="DX24" s="399"/>
      <c r="DY24" s="399"/>
      <c r="DZ24" s="399"/>
      <c r="EA24" s="399"/>
      <c r="EB24" s="399"/>
      <c r="EC24" s="399"/>
      <c r="ED24" s="399"/>
      <c r="EE24" s="399"/>
      <c r="EF24" s="399"/>
      <c r="EG24" s="399"/>
      <c r="EH24" s="399"/>
      <c r="EI24" s="399"/>
      <c r="EJ24" s="399"/>
      <c r="EK24" s="399"/>
      <c r="EL24" s="399"/>
      <c r="EM24" s="399"/>
      <c r="EN24" s="399"/>
      <c r="EO24" s="399">
        <f>EO37+EO38</f>
        <v>874503</v>
      </c>
      <c r="EP24" s="399"/>
      <c r="EQ24" s="399"/>
      <c r="ER24" s="399"/>
      <c r="ES24" s="399"/>
      <c r="ET24" s="399"/>
      <c r="EU24" s="399"/>
      <c r="EV24" s="399"/>
      <c r="EW24" s="399"/>
      <c r="EX24" s="399"/>
      <c r="EY24" s="399"/>
      <c r="EZ24" s="399"/>
      <c r="FA24" s="399"/>
      <c r="FB24" s="399"/>
      <c r="FC24" s="399"/>
      <c r="FD24" s="399"/>
      <c r="FE24" s="399"/>
    </row>
    <row r="25" spans="1:161" s="151" customFormat="1" ht="15" customHeight="1">
      <c r="A25" s="406">
        <v>4</v>
      </c>
      <c r="B25" s="406"/>
      <c r="C25" s="406"/>
      <c r="D25" s="406"/>
      <c r="E25" s="406"/>
      <c r="F25" s="406"/>
      <c r="G25" s="398" t="s">
        <v>282</v>
      </c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9" t="s">
        <v>175</v>
      </c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>
        <f>AO39+AO40+AO43+AO44+AO45+AO46+AO47</f>
        <v>497879.80500000005</v>
      </c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>
        <f>BF43+BF44+BF45+BF46+BF47</f>
        <v>20300</v>
      </c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>
        <f>BX43+BX44+BX45+BX46+BX47</f>
        <v>384833.55500000005</v>
      </c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>
        <f>CQ43+CQ44+CQ45+CQ46+CQ47</f>
        <v>0</v>
      </c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>
        <f>DI39+DI40+DI43+DI44+DI45+DI46+DI47</f>
        <v>0</v>
      </c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>
        <f>EO39+EO40+EO43+EO44+EO45+EO46+EO47</f>
        <v>5230349.002</v>
      </c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399"/>
      <c r="FB25" s="399"/>
      <c r="FC25" s="399"/>
      <c r="FD25" s="399"/>
      <c r="FE25" s="399"/>
    </row>
    <row r="26" spans="1:161" s="4" customFormat="1" ht="15" customHeight="1">
      <c r="A26" s="411" t="s">
        <v>192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3"/>
      <c r="EO26" s="410">
        <f>EO22+EO23+EO24+EO25</f>
        <v>8482175.002</v>
      </c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</row>
    <row r="27" spans="1:161" s="4" customFormat="1" ht="15" customHeight="1">
      <c r="A27" s="407" t="s">
        <v>58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  <c r="DZ27" s="408"/>
      <c r="EA27" s="408"/>
      <c r="EB27" s="408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8"/>
      <c r="FE27" s="409"/>
    </row>
    <row r="28" spans="1:161" s="4" customFormat="1" ht="15" customHeight="1">
      <c r="A28" s="240" t="s">
        <v>303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2"/>
    </row>
    <row r="29" spans="1:161" s="151" customFormat="1" ht="15" customHeight="1">
      <c r="A29" s="399" t="s">
        <v>42</v>
      </c>
      <c r="B29" s="399"/>
      <c r="C29" s="399"/>
      <c r="D29" s="399"/>
      <c r="E29" s="399"/>
      <c r="F29" s="399"/>
      <c r="G29" s="398" t="s">
        <v>285</v>
      </c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9">
        <v>1</v>
      </c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>
        <f>BF29+CQ29</f>
        <v>23164.75</v>
      </c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>
        <v>14945</v>
      </c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>
        <v>0</v>
      </c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399"/>
      <c r="CM29" s="399"/>
      <c r="CN29" s="399"/>
      <c r="CO29" s="399"/>
      <c r="CP29" s="399"/>
      <c r="CQ29" s="399">
        <v>8219.75</v>
      </c>
      <c r="CR29" s="399"/>
      <c r="CS29" s="399"/>
      <c r="CT29" s="399"/>
      <c r="CU29" s="399"/>
      <c r="CV29" s="399"/>
      <c r="CW29" s="399"/>
      <c r="CX29" s="399"/>
      <c r="CY29" s="399"/>
      <c r="CZ29" s="399"/>
      <c r="DA29" s="399"/>
      <c r="DB29" s="399"/>
      <c r="DC29" s="399"/>
      <c r="DD29" s="399"/>
      <c r="DE29" s="399"/>
      <c r="DF29" s="399"/>
      <c r="DG29" s="399"/>
      <c r="DH29" s="399"/>
      <c r="DI29" s="399"/>
      <c r="DJ29" s="399"/>
      <c r="DK29" s="399"/>
      <c r="DL29" s="399"/>
      <c r="DM29" s="399"/>
      <c r="DN29" s="399"/>
      <c r="DO29" s="399"/>
      <c r="DP29" s="399"/>
      <c r="DQ29" s="399"/>
      <c r="DR29" s="399"/>
      <c r="DS29" s="399"/>
      <c r="DT29" s="399"/>
      <c r="DU29" s="399"/>
      <c r="DV29" s="399"/>
      <c r="DW29" s="399"/>
      <c r="DX29" s="399"/>
      <c r="DY29" s="399">
        <v>1</v>
      </c>
      <c r="DZ29" s="399"/>
      <c r="EA29" s="399"/>
      <c r="EB29" s="399"/>
      <c r="EC29" s="399"/>
      <c r="ED29" s="399"/>
      <c r="EE29" s="399"/>
      <c r="EF29" s="399"/>
      <c r="EG29" s="399"/>
      <c r="EH29" s="399"/>
      <c r="EI29" s="399"/>
      <c r="EJ29" s="399"/>
      <c r="EK29" s="399"/>
      <c r="EL29" s="399"/>
      <c r="EM29" s="399"/>
      <c r="EN29" s="399"/>
      <c r="EO29" s="399">
        <f aca="true" t="shared" si="0" ref="EO29:EO40">AO29*7</f>
        <v>162153.25</v>
      </c>
      <c r="EP29" s="399"/>
      <c r="EQ29" s="399"/>
      <c r="ER29" s="399"/>
      <c r="ES29" s="399"/>
      <c r="ET29" s="399"/>
      <c r="EU29" s="399"/>
      <c r="EV29" s="399"/>
      <c r="EW29" s="399"/>
      <c r="EX29" s="399"/>
      <c r="EY29" s="399"/>
      <c r="EZ29" s="399"/>
      <c r="FA29" s="399"/>
      <c r="FB29" s="399"/>
      <c r="FC29" s="399"/>
      <c r="FD29" s="399"/>
      <c r="FE29" s="399"/>
    </row>
    <row r="30" spans="1:161" s="151" customFormat="1" ht="18" customHeight="1">
      <c r="A30" s="399" t="s">
        <v>214</v>
      </c>
      <c r="B30" s="399"/>
      <c r="C30" s="399"/>
      <c r="D30" s="399"/>
      <c r="E30" s="399"/>
      <c r="F30" s="399"/>
      <c r="G30" s="398" t="s">
        <v>287</v>
      </c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9">
        <v>2</v>
      </c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>
        <f>(BF30*Y30)+BX30+CQ30</f>
        <v>28584</v>
      </c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>
        <v>12704</v>
      </c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>
        <v>0</v>
      </c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>
        <v>3176</v>
      </c>
      <c r="CR30" s="399"/>
      <c r="CS30" s="399"/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399"/>
      <c r="DJ30" s="399"/>
      <c r="DK30" s="399"/>
      <c r="DL30" s="399"/>
      <c r="DM30" s="399"/>
      <c r="DN30" s="399"/>
      <c r="DO30" s="399"/>
      <c r="DP30" s="399"/>
      <c r="DQ30" s="399"/>
      <c r="DR30" s="399"/>
      <c r="DS30" s="399"/>
      <c r="DT30" s="399"/>
      <c r="DU30" s="399"/>
      <c r="DV30" s="399"/>
      <c r="DW30" s="399"/>
      <c r="DX30" s="399"/>
      <c r="DY30" s="399">
        <v>1</v>
      </c>
      <c r="DZ30" s="399"/>
      <c r="EA30" s="399"/>
      <c r="EB30" s="399"/>
      <c r="EC30" s="399"/>
      <c r="ED30" s="399"/>
      <c r="EE30" s="399"/>
      <c r="EF30" s="399"/>
      <c r="EG30" s="399"/>
      <c r="EH30" s="399"/>
      <c r="EI30" s="399"/>
      <c r="EJ30" s="399"/>
      <c r="EK30" s="399"/>
      <c r="EL30" s="399"/>
      <c r="EM30" s="399"/>
      <c r="EN30" s="399"/>
      <c r="EO30" s="399">
        <f t="shared" si="0"/>
        <v>200088</v>
      </c>
      <c r="EP30" s="399"/>
      <c r="EQ30" s="399"/>
      <c r="ER30" s="399"/>
      <c r="ES30" s="399"/>
      <c r="ET30" s="399"/>
      <c r="EU30" s="399"/>
      <c r="EV30" s="399"/>
      <c r="EW30" s="399"/>
      <c r="EX30" s="399"/>
      <c r="EY30" s="399"/>
      <c r="EZ30" s="399"/>
      <c r="FA30" s="399"/>
      <c r="FB30" s="399"/>
      <c r="FC30" s="399"/>
      <c r="FD30" s="399"/>
      <c r="FE30" s="399"/>
    </row>
    <row r="31" spans="1:161" s="151" customFormat="1" ht="15" customHeight="1">
      <c r="A31" s="399" t="s">
        <v>225</v>
      </c>
      <c r="B31" s="399"/>
      <c r="C31" s="399"/>
      <c r="D31" s="399"/>
      <c r="E31" s="399"/>
      <c r="F31" s="399"/>
      <c r="G31" s="398" t="s">
        <v>288</v>
      </c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9">
        <v>1</v>
      </c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>
        <f>BF31+BX31+CQ31</f>
        <v>15700.45</v>
      </c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>
        <v>8621</v>
      </c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>
        <v>3200</v>
      </c>
      <c r="BY31" s="399"/>
      <c r="BZ31" s="399"/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399"/>
      <c r="CM31" s="399"/>
      <c r="CN31" s="399"/>
      <c r="CO31" s="399"/>
      <c r="CP31" s="399"/>
      <c r="CQ31" s="399">
        <v>3879.45</v>
      </c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399"/>
      <c r="DX31" s="399"/>
      <c r="DY31" s="399">
        <v>1</v>
      </c>
      <c r="DZ31" s="399"/>
      <c r="EA31" s="399"/>
      <c r="EB31" s="399"/>
      <c r="EC31" s="399"/>
      <c r="ED31" s="399"/>
      <c r="EE31" s="399"/>
      <c r="EF31" s="399"/>
      <c r="EG31" s="399"/>
      <c r="EH31" s="399"/>
      <c r="EI31" s="399"/>
      <c r="EJ31" s="399"/>
      <c r="EK31" s="399"/>
      <c r="EL31" s="399"/>
      <c r="EM31" s="399"/>
      <c r="EN31" s="399"/>
      <c r="EO31" s="399">
        <f t="shared" si="0"/>
        <v>109903.15000000001</v>
      </c>
      <c r="EP31" s="399"/>
      <c r="EQ31" s="399"/>
      <c r="ER31" s="399"/>
      <c r="ES31" s="399"/>
      <c r="ET31" s="399"/>
      <c r="EU31" s="399"/>
      <c r="EV31" s="399"/>
      <c r="EW31" s="399"/>
      <c r="EX31" s="399"/>
      <c r="EY31" s="399"/>
      <c r="EZ31" s="399"/>
      <c r="FA31" s="399"/>
      <c r="FB31" s="399"/>
      <c r="FC31" s="399"/>
      <c r="FD31" s="399"/>
      <c r="FE31" s="399"/>
    </row>
    <row r="32" spans="1:161" s="151" customFormat="1" ht="15" customHeight="1">
      <c r="A32" s="399" t="s">
        <v>274</v>
      </c>
      <c r="B32" s="399"/>
      <c r="C32" s="399"/>
      <c r="D32" s="399"/>
      <c r="E32" s="399"/>
      <c r="F32" s="399"/>
      <c r="G32" s="398" t="s">
        <v>289</v>
      </c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9">
        <v>20.2</v>
      </c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>
        <f>(BF32*Y32)+BX32+CQ32</f>
        <v>199938.19999999998</v>
      </c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>
        <v>8216</v>
      </c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>
        <v>15157</v>
      </c>
      <c r="BY32" s="399"/>
      <c r="BZ32" s="399"/>
      <c r="CA32" s="399"/>
      <c r="CB32" s="399"/>
      <c r="CC32" s="399"/>
      <c r="CD32" s="399"/>
      <c r="CE32" s="399"/>
      <c r="CF32" s="399"/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>
        <v>18818</v>
      </c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399"/>
      <c r="DG32" s="399"/>
      <c r="DH32" s="399"/>
      <c r="DI32" s="399"/>
      <c r="DJ32" s="399"/>
      <c r="DK32" s="399"/>
      <c r="DL32" s="399"/>
      <c r="DM32" s="399"/>
      <c r="DN32" s="399"/>
      <c r="DO32" s="399"/>
      <c r="DP32" s="399"/>
      <c r="DQ32" s="399"/>
      <c r="DR32" s="399"/>
      <c r="DS32" s="399"/>
      <c r="DT32" s="399"/>
      <c r="DU32" s="399"/>
      <c r="DV32" s="399"/>
      <c r="DW32" s="399"/>
      <c r="DX32" s="399"/>
      <c r="DY32" s="399">
        <v>1</v>
      </c>
      <c r="DZ32" s="399"/>
      <c r="EA32" s="399"/>
      <c r="EB32" s="399"/>
      <c r="EC32" s="399"/>
      <c r="ED32" s="399"/>
      <c r="EE32" s="399"/>
      <c r="EF32" s="399"/>
      <c r="EG32" s="399"/>
      <c r="EH32" s="399"/>
      <c r="EI32" s="399"/>
      <c r="EJ32" s="399"/>
      <c r="EK32" s="399"/>
      <c r="EL32" s="399"/>
      <c r="EM32" s="399"/>
      <c r="EN32" s="399"/>
      <c r="EO32" s="399">
        <f>AO32*7+1.55</f>
        <v>1399568.95</v>
      </c>
      <c r="EP32" s="399"/>
      <c r="EQ32" s="399"/>
      <c r="ER32" s="399"/>
      <c r="ES32" s="399"/>
      <c r="ET32" s="399"/>
      <c r="EU32" s="399"/>
      <c r="EV32" s="399"/>
      <c r="EW32" s="399"/>
      <c r="EX32" s="399"/>
      <c r="EY32" s="399"/>
      <c r="EZ32" s="399"/>
      <c r="FA32" s="399"/>
      <c r="FB32" s="399"/>
      <c r="FC32" s="399"/>
      <c r="FD32" s="399"/>
      <c r="FE32" s="399"/>
    </row>
    <row r="33" spans="1:161" s="151" customFormat="1" ht="15" customHeight="1">
      <c r="A33" s="399" t="s">
        <v>275</v>
      </c>
      <c r="B33" s="399"/>
      <c r="C33" s="399"/>
      <c r="D33" s="399"/>
      <c r="E33" s="399"/>
      <c r="F33" s="399"/>
      <c r="G33" s="398" t="s">
        <v>290</v>
      </c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9">
        <v>1</v>
      </c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>
        <f>(BF33*Y33)+BX33+CQ33</f>
        <v>14723.2</v>
      </c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>
        <v>8216</v>
      </c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>
        <v>2810</v>
      </c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>
        <v>3697.2</v>
      </c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99"/>
      <c r="DK33" s="399"/>
      <c r="DL33" s="399"/>
      <c r="DM33" s="399"/>
      <c r="DN33" s="399"/>
      <c r="DO33" s="399"/>
      <c r="DP33" s="399"/>
      <c r="DQ33" s="399"/>
      <c r="DR33" s="399"/>
      <c r="DS33" s="399"/>
      <c r="DT33" s="399"/>
      <c r="DU33" s="399"/>
      <c r="DV33" s="399"/>
      <c r="DW33" s="399"/>
      <c r="DX33" s="399"/>
      <c r="DY33" s="399">
        <v>1</v>
      </c>
      <c r="DZ33" s="399"/>
      <c r="EA33" s="399"/>
      <c r="EB33" s="399"/>
      <c r="EC33" s="399"/>
      <c r="ED33" s="399"/>
      <c r="EE33" s="399"/>
      <c r="EF33" s="399"/>
      <c r="EG33" s="399"/>
      <c r="EH33" s="399"/>
      <c r="EI33" s="399"/>
      <c r="EJ33" s="399"/>
      <c r="EK33" s="399"/>
      <c r="EL33" s="399"/>
      <c r="EM33" s="399"/>
      <c r="EN33" s="399"/>
      <c r="EO33" s="399">
        <f t="shared" si="0"/>
        <v>103062.40000000001</v>
      </c>
      <c r="EP33" s="399"/>
      <c r="EQ33" s="399"/>
      <c r="ER33" s="399"/>
      <c r="ES33" s="399"/>
      <c r="ET33" s="399"/>
      <c r="EU33" s="399"/>
      <c r="EV33" s="399"/>
      <c r="EW33" s="399"/>
      <c r="EX33" s="399"/>
      <c r="EY33" s="399"/>
      <c r="EZ33" s="399"/>
      <c r="FA33" s="399"/>
      <c r="FB33" s="399"/>
      <c r="FC33" s="399"/>
      <c r="FD33" s="399"/>
      <c r="FE33" s="399"/>
    </row>
    <row r="34" spans="1:161" s="151" customFormat="1" ht="15" customHeight="1">
      <c r="A34" s="399" t="s">
        <v>276</v>
      </c>
      <c r="B34" s="399"/>
      <c r="C34" s="399"/>
      <c r="D34" s="399"/>
      <c r="E34" s="399"/>
      <c r="F34" s="399"/>
      <c r="G34" s="398" t="s">
        <v>390</v>
      </c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9">
        <v>1</v>
      </c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>
        <f>(BF34*Y34)+BX34+CQ34</f>
        <v>15220.650000000001</v>
      </c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>
        <v>8621</v>
      </c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>
        <v>2720.2</v>
      </c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>
        <v>3879.45</v>
      </c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399"/>
      <c r="DF34" s="399"/>
      <c r="DG34" s="399"/>
      <c r="DH34" s="399"/>
      <c r="DI34" s="399"/>
      <c r="DJ34" s="399"/>
      <c r="DK34" s="399"/>
      <c r="DL34" s="399"/>
      <c r="DM34" s="399"/>
      <c r="DN34" s="399"/>
      <c r="DO34" s="399"/>
      <c r="DP34" s="399"/>
      <c r="DQ34" s="399"/>
      <c r="DR34" s="399"/>
      <c r="DS34" s="399"/>
      <c r="DT34" s="399"/>
      <c r="DU34" s="399"/>
      <c r="DV34" s="399"/>
      <c r="DW34" s="399"/>
      <c r="DX34" s="399"/>
      <c r="DY34" s="399">
        <v>1</v>
      </c>
      <c r="DZ34" s="399"/>
      <c r="EA34" s="399"/>
      <c r="EB34" s="399"/>
      <c r="EC34" s="399"/>
      <c r="ED34" s="399"/>
      <c r="EE34" s="399"/>
      <c r="EF34" s="399"/>
      <c r="EG34" s="399"/>
      <c r="EH34" s="399"/>
      <c r="EI34" s="399"/>
      <c r="EJ34" s="399"/>
      <c r="EK34" s="399"/>
      <c r="EL34" s="399"/>
      <c r="EM34" s="399"/>
      <c r="EN34" s="399"/>
      <c r="EO34" s="399">
        <f t="shared" si="0"/>
        <v>106544.55000000002</v>
      </c>
      <c r="EP34" s="399"/>
      <c r="EQ34" s="399"/>
      <c r="ER34" s="399"/>
      <c r="ES34" s="399"/>
      <c r="ET34" s="399"/>
      <c r="EU34" s="399"/>
      <c r="EV34" s="399"/>
      <c r="EW34" s="399"/>
      <c r="EX34" s="399"/>
      <c r="EY34" s="399"/>
      <c r="EZ34" s="399"/>
      <c r="FA34" s="399"/>
      <c r="FB34" s="399"/>
      <c r="FC34" s="399"/>
      <c r="FD34" s="399"/>
      <c r="FE34" s="399"/>
    </row>
    <row r="35" spans="1:161" s="151" customFormat="1" ht="15" customHeight="1">
      <c r="A35" s="399" t="s">
        <v>277</v>
      </c>
      <c r="B35" s="399"/>
      <c r="C35" s="399"/>
      <c r="D35" s="399"/>
      <c r="E35" s="399"/>
      <c r="F35" s="399"/>
      <c r="G35" s="398" t="s">
        <v>291</v>
      </c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9">
        <v>2.5</v>
      </c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>
        <f aca="true" t="shared" si="1" ref="AO35:AO40">(BF35*Y35)+BX35+CQ35</f>
        <v>28193</v>
      </c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>
        <v>7471</v>
      </c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>
        <v>1110.62</v>
      </c>
      <c r="BY35" s="399"/>
      <c r="BZ35" s="399"/>
      <c r="CA35" s="399"/>
      <c r="CB35" s="399"/>
      <c r="CC35" s="399"/>
      <c r="CD35" s="399"/>
      <c r="CE35" s="399"/>
      <c r="CF35" s="399"/>
      <c r="CG35" s="399"/>
      <c r="CH35" s="399"/>
      <c r="CI35" s="399"/>
      <c r="CJ35" s="399"/>
      <c r="CK35" s="399"/>
      <c r="CL35" s="399"/>
      <c r="CM35" s="399"/>
      <c r="CN35" s="399"/>
      <c r="CO35" s="399"/>
      <c r="CP35" s="399"/>
      <c r="CQ35" s="399">
        <v>8404.88</v>
      </c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  <c r="DG35" s="399"/>
      <c r="DH35" s="399"/>
      <c r="DI35" s="399"/>
      <c r="DJ35" s="399"/>
      <c r="DK35" s="399"/>
      <c r="DL35" s="399"/>
      <c r="DM35" s="399"/>
      <c r="DN35" s="399"/>
      <c r="DO35" s="399"/>
      <c r="DP35" s="399"/>
      <c r="DQ35" s="399"/>
      <c r="DR35" s="399"/>
      <c r="DS35" s="399"/>
      <c r="DT35" s="399"/>
      <c r="DU35" s="399"/>
      <c r="DV35" s="399"/>
      <c r="DW35" s="399"/>
      <c r="DX35" s="399"/>
      <c r="DY35" s="399">
        <v>1</v>
      </c>
      <c r="DZ35" s="399"/>
      <c r="EA35" s="399"/>
      <c r="EB35" s="399"/>
      <c r="EC35" s="399"/>
      <c r="ED35" s="399"/>
      <c r="EE35" s="399"/>
      <c r="EF35" s="399"/>
      <c r="EG35" s="399"/>
      <c r="EH35" s="399"/>
      <c r="EI35" s="399"/>
      <c r="EJ35" s="399"/>
      <c r="EK35" s="399"/>
      <c r="EL35" s="399"/>
      <c r="EM35" s="399"/>
      <c r="EN35" s="399"/>
      <c r="EO35" s="399">
        <f t="shared" si="0"/>
        <v>197351</v>
      </c>
      <c r="EP35" s="399"/>
      <c r="EQ35" s="399"/>
      <c r="ER35" s="399"/>
      <c r="ES35" s="399"/>
      <c r="ET35" s="399"/>
      <c r="EU35" s="399"/>
      <c r="EV35" s="399"/>
      <c r="EW35" s="399"/>
      <c r="EX35" s="399"/>
      <c r="EY35" s="399"/>
      <c r="EZ35" s="399"/>
      <c r="FA35" s="399"/>
      <c r="FB35" s="399"/>
      <c r="FC35" s="399"/>
      <c r="FD35" s="399"/>
      <c r="FE35" s="399"/>
    </row>
    <row r="36" spans="1:161" s="151" customFormat="1" ht="15" customHeight="1">
      <c r="A36" s="399" t="s">
        <v>278</v>
      </c>
      <c r="B36" s="399"/>
      <c r="C36" s="399"/>
      <c r="D36" s="399"/>
      <c r="E36" s="399"/>
      <c r="F36" s="399"/>
      <c r="G36" s="398" t="s">
        <v>292</v>
      </c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9">
        <v>1.25</v>
      </c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>
        <f t="shared" si="1"/>
        <v>14093.099999999999</v>
      </c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>
        <v>7471</v>
      </c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>
        <v>551.91</v>
      </c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>
        <v>4202.44</v>
      </c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>
        <v>1</v>
      </c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>
        <f t="shared" si="0"/>
        <v>98651.69999999998</v>
      </c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  <c r="EZ36" s="399"/>
      <c r="FA36" s="399"/>
      <c r="FB36" s="399"/>
      <c r="FC36" s="399"/>
      <c r="FD36" s="399"/>
      <c r="FE36" s="399"/>
    </row>
    <row r="37" spans="1:161" s="151" customFormat="1" ht="15" customHeight="1">
      <c r="A37" s="399" t="s">
        <v>279</v>
      </c>
      <c r="B37" s="399"/>
      <c r="C37" s="399"/>
      <c r="D37" s="399"/>
      <c r="E37" s="399"/>
      <c r="F37" s="399"/>
      <c r="G37" s="398" t="s">
        <v>293</v>
      </c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9">
        <v>1</v>
      </c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>
        <f t="shared" si="1"/>
        <v>11374</v>
      </c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>
        <v>4720</v>
      </c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>
        <v>4530</v>
      </c>
      <c r="BY37" s="399"/>
      <c r="BZ37" s="399"/>
      <c r="CA37" s="399"/>
      <c r="CB37" s="399"/>
      <c r="CC37" s="399"/>
      <c r="CD37" s="399"/>
      <c r="CE37" s="399"/>
      <c r="CF37" s="399"/>
      <c r="CG37" s="399"/>
      <c r="CH37" s="399"/>
      <c r="CI37" s="399"/>
      <c r="CJ37" s="399"/>
      <c r="CK37" s="399"/>
      <c r="CL37" s="399"/>
      <c r="CM37" s="399"/>
      <c r="CN37" s="399"/>
      <c r="CO37" s="399"/>
      <c r="CP37" s="399"/>
      <c r="CQ37" s="399">
        <v>2124</v>
      </c>
      <c r="CR37" s="399"/>
      <c r="CS37" s="399"/>
      <c r="CT37" s="399"/>
      <c r="CU37" s="399"/>
      <c r="CV37" s="399"/>
      <c r="CW37" s="399"/>
      <c r="CX37" s="399"/>
      <c r="CY37" s="399"/>
      <c r="CZ37" s="399"/>
      <c r="DA37" s="399"/>
      <c r="DB37" s="399"/>
      <c r="DC37" s="399"/>
      <c r="DD37" s="399"/>
      <c r="DE37" s="399"/>
      <c r="DF37" s="399"/>
      <c r="DG37" s="399"/>
      <c r="DH37" s="399"/>
      <c r="DI37" s="399"/>
      <c r="DJ37" s="399"/>
      <c r="DK37" s="399"/>
      <c r="DL37" s="399"/>
      <c r="DM37" s="399"/>
      <c r="DN37" s="399"/>
      <c r="DO37" s="399"/>
      <c r="DP37" s="399"/>
      <c r="DQ37" s="399"/>
      <c r="DR37" s="399"/>
      <c r="DS37" s="399"/>
      <c r="DT37" s="399"/>
      <c r="DU37" s="399"/>
      <c r="DV37" s="399"/>
      <c r="DW37" s="399"/>
      <c r="DX37" s="399"/>
      <c r="DY37" s="399">
        <v>1</v>
      </c>
      <c r="DZ37" s="399"/>
      <c r="EA37" s="399"/>
      <c r="EB37" s="399"/>
      <c r="EC37" s="399"/>
      <c r="ED37" s="399"/>
      <c r="EE37" s="399"/>
      <c r="EF37" s="399"/>
      <c r="EG37" s="399"/>
      <c r="EH37" s="399"/>
      <c r="EI37" s="399"/>
      <c r="EJ37" s="399"/>
      <c r="EK37" s="399"/>
      <c r="EL37" s="399"/>
      <c r="EM37" s="399"/>
      <c r="EN37" s="399"/>
      <c r="EO37" s="399">
        <f t="shared" si="0"/>
        <v>79618</v>
      </c>
      <c r="EP37" s="399"/>
      <c r="EQ37" s="399"/>
      <c r="ER37" s="399"/>
      <c r="ES37" s="399"/>
      <c r="ET37" s="399"/>
      <c r="EU37" s="399"/>
      <c r="EV37" s="399"/>
      <c r="EW37" s="399"/>
      <c r="EX37" s="399"/>
      <c r="EY37" s="399"/>
      <c r="EZ37" s="399"/>
      <c r="FA37" s="399"/>
      <c r="FB37" s="399"/>
      <c r="FC37" s="399"/>
      <c r="FD37" s="399"/>
      <c r="FE37" s="399"/>
    </row>
    <row r="38" spans="1:161" s="151" customFormat="1" ht="15" customHeight="1">
      <c r="A38" s="399" t="s">
        <v>20</v>
      </c>
      <c r="B38" s="399"/>
      <c r="C38" s="399"/>
      <c r="D38" s="399"/>
      <c r="E38" s="399"/>
      <c r="F38" s="399"/>
      <c r="G38" s="398" t="s">
        <v>294</v>
      </c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9">
        <v>20.2</v>
      </c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>
        <f t="shared" si="1"/>
        <v>113555</v>
      </c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>
        <v>4720</v>
      </c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>
        <v>18211</v>
      </c>
      <c r="BY38" s="399"/>
      <c r="BZ38" s="399"/>
      <c r="CA38" s="399"/>
      <c r="CB38" s="399"/>
      <c r="CC38" s="399"/>
      <c r="CD38" s="399"/>
      <c r="CE38" s="399"/>
      <c r="CF38" s="399"/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9"/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399"/>
      <c r="DF38" s="399"/>
      <c r="DG38" s="399"/>
      <c r="DH38" s="399"/>
      <c r="DI38" s="399"/>
      <c r="DJ38" s="399"/>
      <c r="DK38" s="399"/>
      <c r="DL38" s="399"/>
      <c r="DM38" s="399"/>
      <c r="DN38" s="399"/>
      <c r="DO38" s="399"/>
      <c r="DP38" s="399"/>
      <c r="DQ38" s="399"/>
      <c r="DR38" s="399"/>
      <c r="DS38" s="399"/>
      <c r="DT38" s="399"/>
      <c r="DU38" s="399"/>
      <c r="DV38" s="399"/>
      <c r="DW38" s="399"/>
      <c r="DX38" s="399"/>
      <c r="DY38" s="399">
        <v>1</v>
      </c>
      <c r="DZ38" s="399"/>
      <c r="EA38" s="399"/>
      <c r="EB38" s="399"/>
      <c r="EC38" s="39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>
        <f t="shared" si="0"/>
        <v>794885</v>
      </c>
      <c r="EP38" s="399"/>
      <c r="EQ38" s="399"/>
      <c r="ER38" s="399"/>
      <c r="ES38" s="399"/>
      <c r="ET38" s="399"/>
      <c r="EU38" s="399"/>
      <c r="EV38" s="399"/>
      <c r="EW38" s="399"/>
      <c r="EX38" s="399"/>
      <c r="EY38" s="399"/>
      <c r="EZ38" s="399"/>
      <c r="FA38" s="399"/>
      <c r="FB38" s="399"/>
      <c r="FC38" s="399"/>
      <c r="FD38" s="399"/>
      <c r="FE38" s="399"/>
    </row>
    <row r="39" spans="1:161" s="151" customFormat="1" ht="15" customHeight="1">
      <c r="A39" s="399" t="s">
        <v>284</v>
      </c>
      <c r="B39" s="399"/>
      <c r="C39" s="399"/>
      <c r="D39" s="399"/>
      <c r="E39" s="399"/>
      <c r="F39" s="399"/>
      <c r="G39" s="398" t="s">
        <v>297</v>
      </c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9">
        <v>4</v>
      </c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>
        <f t="shared" si="1"/>
        <v>36320</v>
      </c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>
        <v>3880</v>
      </c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>
        <v>20800</v>
      </c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>
        <v>1</v>
      </c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>
        <f t="shared" si="0"/>
        <v>254240</v>
      </c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</row>
    <row r="40" spans="1:161" s="151" customFormat="1" ht="15" customHeight="1">
      <c r="A40" s="399" t="s">
        <v>391</v>
      </c>
      <c r="B40" s="399"/>
      <c r="C40" s="399"/>
      <c r="D40" s="399"/>
      <c r="E40" s="399"/>
      <c r="F40" s="399"/>
      <c r="G40" s="398" t="s">
        <v>301</v>
      </c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9">
        <v>2</v>
      </c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>
        <f t="shared" si="1"/>
        <v>22560</v>
      </c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>
        <v>3880</v>
      </c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>
        <v>14800</v>
      </c>
      <c r="BY40" s="399"/>
      <c r="BZ40" s="399"/>
      <c r="CA40" s="399"/>
      <c r="CB40" s="399"/>
      <c r="CC40" s="399"/>
      <c r="CD40" s="399"/>
      <c r="CE40" s="399"/>
      <c r="CF40" s="399"/>
      <c r="CG40" s="399"/>
      <c r="CH40" s="399"/>
      <c r="CI40" s="399"/>
      <c r="CJ40" s="399"/>
      <c r="CK40" s="399"/>
      <c r="CL40" s="399"/>
      <c r="CM40" s="399"/>
      <c r="CN40" s="399"/>
      <c r="CO40" s="399"/>
      <c r="CP40" s="399"/>
      <c r="CQ40" s="399"/>
      <c r="CR40" s="399"/>
      <c r="CS40" s="399"/>
      <c r="CT40" s="399"/>
      <c r="CU40" s="399"/>
      <c r="CV40" s="399"/>
      <c r="CW40" s="399"/>
      <c r="CX40" s="399"/>
      <c r="CY40" s="399"/>
      <c r="CZ40" s="399"/>
      <c r="DA40" s="399"/>
      <c r="DB40" s="399"/>
      <c r="DC40" s="399"/>
      <c r="DD40" s="399"/>
      <c r="DE40" s="399"/>
      <c r="DF40" s="399"/>
      <c r="DG40" s="399"/>
      <c r="DH40" s="399"/>
      <c r="DI40" s="399"/>
      <c r="DJ40" s="399"/>
      <c r="DK40" s="399"/>
      <c r="DL40" s="399"/>
      <c r="DM40" s="399"/>
      <c r="DN40" s="399"/>
      <c r="DO40" s="399"/>
      <c r="DP40" s="399"/>
      <c r="DQ40" s="399"/>
      <c r="DR40" s="399"/>
      <c r="DS40" s="399"/>
      <c r="DT40" s="399"/>
      <c r="DU40" s="399"/>
      <c r="DV40" s="399"/>
      <c r="DW40" s="399"/>
      <c r="DX40" s="399"/>
      <c r="DY40" s="399">
        <v>1</v>
      </c>
      <c r="DZ40" s="399"/>
      <c r="EA40" s="399"/>
      <c r="EB40" s="399"/>
      <c r="EC40" s="399"/>
      <c r="ED40" s="399"/>
      <c r="EE40" s="399"/>
      <c r="EF40" s="399"/>
      <c r="EG40" s="399"/>
      <c r="EH40" s="399"/>
      <c r="EI40" s="399"/>
      <c r="EJ40" s="399"/>
      <c r="EK40" s="399"/>
      <c r="EL40" s="399"/>
      <c r="EM40" s="399"/>
      <c r="EN40" s="399"/>
      <c r="EO40" s="399">
        <f t="shared" si="0"/>
        <v>157920</v>
      </c>
      <c r="EP40" s="399"/>
      <c r="EQ40" s="399"/>
      <c r="ER40" s="399"/>
      <c r="ES40" s="399"/>
      <c r="ET40" s="399"/>
      <c r="EU40" s="399"/>
      <c r="EV40" s="399"/>
      <c r="EW40" s="399"/>
      <c r="EX40" s="399"/>
      <c r="EY40" s="399"/>
      <c r="EZ40" s="399"/>
      <c r="FA40" s="399"/>
      <c r="FB40" s="399"/>
      <c r="FC40" s="399"/>
      <c r="FD40" s="399"/>
      <c r="FE40" s="399"/>
    </row>
    <row r="41" spans="1:161" s="4" customFormat="1" ht="15" customHeight="1">
      <c r="A41" s="414" t="s">
        <v>192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6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 t="s">
        <v>175</v>
      </c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 t="s">
        <v>175</v>
      </c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 t="s">
        <v>175</v>
      </c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 t="s">
        <v>175</v>
      </c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 t="s">
        <v>175</v>
      </c>
      <c r="DZ41" s="405"/>
      <c r="EA41" s="405"/>
      <c r="EB41" s="405"/>
      <c r="EC41" s="405"/>
      <c r="ED41" s="405"/>
      <c r="EE41" s="405"/>
      <c r="EF41" s="405"/>
      <c r="EG41" s="405"/>
      <c r="EH41" s="405"/>
      <c r="EI41" s="405"/>
      <c r="EJ41" s="405"/>
      <c r="EK41" s="405"/>
      <c r="EL41" s="405"/>
      <c r="EM41" s="405"/>
      <c r="EN41" s="405"/>
      <c r="EO41" s="410">
        <f>EO29+EO30+EO31+EO32+EO33+EO34+EO35+EO36+EO37+EO38+EO39+EO40</f>
        <v>3663986</v>
      </c>
      <c r="EP41" s="410"/>
      <c r="EQ41" s="410"/>
      <c r="ER41" s="410"/>
      <c r="ES41" s="410"/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0"/>
    </row>
    <row r="42" spans="1:161" s="4" customFormat="1" ht="15" customHeight="1">
      <c r="A42" s="407" t="s">
        <v>389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  <c r="DZ42" s="408"/>
      <c r="EA42" s="408"/>
      <c r="EB42" s="408"/>
      <c r="EC42" s="408"/>
      <c r="ED42" s="408"/>
      <c r="EE42" s="408"/>
      <c r="EF42" s="408"/>
      <c r="EG42" s="408"/>
      <c r="EH42" s="408"/>
      <c r="EI42" s="408"/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8"/>
      <c r="EZ42" s="408"/>
      <c r="FA42" s="408"/>
      <c r="FB42" s="408"/>
      <c r="FC42" s="408"/>
      <c r="FD42" s="408"/>
      <c r="FE42" s="409"/>
    </row>
    <row r="43" spans="1:161" s="152" customFormat="1" ht="12.75">
      <c r="A43" s="399" t="s">
        <v>42</v>
      </c>
      <c r="B43" s="399"/>
      <c r="C43" s="399"/>
      <c r="D43" s="399"/>
      <c r="E43" s="399"/>
      <c r="F43" s="399"/>
      <c r="G43" s="398" t="s">
        <v>295</v>
      </c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9">
        <v>3</v>
      </c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>
        <f>(Y43*BF43)+BX43+CQ43</f>
        <v>162615</v>
      </c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>
        <v>4105</v>
      </c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  <c r="BW43" s="399"/>
      <c r="BX43" s="399">
        <f>150300</f>
        <v>150300</v>
      </c>
      <c r="BY43" s="399"/>
      <c r="BZ43" s="399"/>
      <c r="CA43" s="399"/>
      <c r="CB43" s="399"/>
      <c r="CC43" s="399"/>
      <c r="CD43" s="399"/>
      <c r="CE43" s="399"/>
      <c r="CF43" s="399"/>
      <c r="CG43" s="399"/>
      <c r="CH43" s="399"/>
      <c r="CI43" s="399"/>
      <c r="CJ43" s="399"/>
      <c r="CK43" s="399"/>
      <c r="CL43" s="399"/>
      <c r="CM43" s="399"/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99"/>
      <c r="CY43" s="399"/>
      <c r="CZ43" s="399"/>
      <c r="DA43" s="399"/>
      <c r="DB43" s="399"/>
      <c r="DC43" s="399"/>
      <c r="DD43" s="399"/>
      <c r="DE43" s="399"/>
      <c r="DF43" s="399"/>
      <c r="DG43" s="399"/>
      <c r="DH43" s="399"/>
      <c r="DI43" s="399"/>
      <c r="DJ43" s="399"/>
      <c r="DK43" s="399"/>
      <c r="DL43" s="399"/>
      <c r="DM43" s="399"/>
      <c r="DN43" s="399"/>
      <c r="DO43" s="399"/>
      <c r="DP43" s="399"/>
      <c r="DQ43" s="399"/>
      <c r="DR43" s="399"/>
      <c r="DS43" s="399"/>
      <c r="DT43" s="399"/>
      <c r="DU43" s="399"/>
      <c r="DV43" s="399"/>
      <c r="DW43" s="399"/>
      <c r="DX43" s="399"/>
      <c r="DY43" s="399">
        <v>1</v>
      </c>
      <c r="DZ43" s="399"/>
      <c r="EA43" s="399"/>
      <c r="EB43" s="399"/>
      <c r="EC43" s="399"/>
      <c r="ED43" s="399"/>
      <c r="EE43" s="399"/>
      <c r="EF43" s="399"/>
      <c r="EG43" s="399"/>
      <c r="EH43" s="399"/>
      <c r="EI43" s="399"/>
      <c r="EJ43" s="399"/>
      <c r="EK43" s="399"/>
      <c r="EL43" s="399"/>
      <c r="EM43" s="399"/>
      <c r="EN43" s="399"/>
      <c r="EO43" s="399">
        <f>AO43*12+1.01</f>
        <v>1951381.01</v>
      </c>
      <c r="EP43" s="399"/>
      <c r="EQ43" s="399"/>
      <c r="ER43" s="399"/>
      <c r="ES43" s="399"/>
      <c r="ET43" s="399"/>
      <c r="EU43" s="399"/>
      <c r="EV43" s="399"/>
      <c r="EW43" s="399"/>
      <c r="EX43" s="399"/>
      <c r="EY43" s="399"/>
      <c r="EZ43" s="399"/>
      <c r="FA43" s="399"/>
      <c r="FB43" s="399"/>
      <c r="FC43" s="399"/>
      <c r="FD43" s="399"/>
      <c r="FE43" s="399"/>
    </row>
    <row r="44" spans="1:161" s="152" customFormat="1" ht="12.75" customHeight="1">
      <c r="A44" s="399" t="s">
        <v>214</v>
      </c>
      <c r="B44" s="399"/>
      <c r="C44" s="399"/>
      <c r="D44" s="399"/>
      <c r="E44" s="399"/>
      <c r="F44" s="399"/>
      <c r="G44" s="398" t="s">
        <v>296</v>
      </c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9">
        <v>3</v>
      </c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>
        <f>(Y44*BF44)+BX44+CQ44</f>
        <v>47840</v>
      </c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>
        <v>4105</v>
      </c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>
        <v>35525</v>
      </c>
      <c r="BY44" s="399"/>
      <c r="BZ44" s="399"/>
      <c r="CA44" s="399"/>
      <c r="CB44" s="399"/>
      <c r="CC44" s="399"/>
      <c r="CD44" s="399"/>
      <c r="CE44" s="399"/>
      <c r="CF44" s="399"/>
      <c r="CG44" s="399"/>
      <c r="CH44" s="399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99"/>
      <c r="CU44" s="399"/>
      <c r="CV44" s="399"/>
      <c r="CW44" s="399"/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399"/>
      <c r="DU44" s="399"/>
      <c r="DV44" s="399"/>
      <c r="DW44" s="399"/>
      <c r="DX44" s="399"/>
      <c r="DY44" s="399">
        <v>1</v>
      </c>
      <c r="DZ44" s="399"/>
      <c r="EA44" s="399"/>
      <c r="EB44" s="399"/>
      <c r="EC44" s="399"/>
      <c r="ED44" s="399"/>
      <c r="EE44" s="399"/>
      <c r="EF44" s="399"/>
      <c r="EG44" s="399"/>
      <c r="EH44" s="399"/>
      <c r="EI44" s="399"/>
      <c r="EJ44" s="399"/>
      <c r="EK44" s="399"/>
      <c r="EL44" s="399"/>
      <c r="EM44" s="399"/>
      <c r="EN44" s="399"/>
      <c r="EO44" s="399">
        <f>AO44*12</f>
        <v>574080</v>
      </c>
      <c r="EP44" s="399"/>
      <c r="EQ44" s="399"/>
      <c r="ER44" s="399"/>
      <c r="ES44" s="399"/>
      <c r="ET44" s="399"/>
      <c r="EU44" s="399"/>
      <c r="EV44" s="399"/>
      <c r="EW44" s="399"/>
      <c r="EX44" s="399"/>
      <c r="EY44" s="399"/>
      <c r="EZ44" s="399"/>
      <c r="FA44" s="399"/>
      <c r="FB44" s="399"/>
      <c r="FC44" s="399"/>
      <c r="FD44" s="399"/>
      <c r="FE44" s="399"/>
    </row>
    <row r="45" spans="1:161" s="152" customFormat="1" ht="12.75" customHeight="1">
      <c r="A45" s="399" t="s">
        <v>225</v>
      </c>
      <c r="B45" s="399"/>
      <c r="C45" s="399"/>
      <c r="D45" s="399"/>
      <c r="E45" s="399"/>
      <c r="F45" s="399"/>
      <c r="G45" s="398" t="s">
        <v>298</v>
      </c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9">
        <v>2.25</v>
      </c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>
        <f>(Y45*BF45)+BX45+CQ45</f>
        <v>64328.249</v>
      </c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>
        <v>4105</v>
      </c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  <c r="BW45" s="399"/>
      <c r="BX45" s="399">
        <v>55091.999</v>
      </c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399"/>
      <c r="CM45" s="399"/>
      <c r="CN45" s="399"/>
      <c r="CO45" s="399"/>
      <c r="CP45" s="399"/>
      <c r="CQ45" s="399"/>
      <c r="CR45" s="399"/>
      <c r="CS45" s="399"/>
      <c r="CT45" s="399"/>
      <c r="CU45" s="399"/>
      <c r="CV45" s="399"/>
      <c r="CW45" s="399"/>
      <c r="CX45" s="399"/>
      <c r="CY45" s="399"/>
      <c r="CZ45" s="399"/>
      <c r="DA45" s="399"/>
      <c r="DB45" s="399"/>
      <c r="DC45" s="399"/>
      <c r="DD45" s="399"/>
      <c r="DE45" s="399"/>
      <c r="DF45" s="399"/>
      <c r="DG45" s="399"/>
      <c r="DH45" s="399"/>
      <c r="DI45" s="399"/>
      <c r="DJ45" s="399"/>
      <c r="DK45" s="399"/>
      <c r="DL45" s="399"/>
      <c r="DM45" s="399"/>
      <c r="DN45" s="399"/>
      <c r="DO45" s="399"/>
      <c r="DP45" s="399"/>
      <c r="DQ45" s="399"/>
      <c r="DR45" s="399"/>
      <c r="DS45" s="399"/>
      <c r="DT45" s="399"/>
      <c r="DU45" s="399"/>
      <c r="DV45" s="399"/>
      <c r="DW45" s="399"/>
      <c r="DX45" s="399"/>
      <c r="DY45" s="399">
        <v>1</v>
      </c>
      <c r="DZ45" s="399"/>
      <c r="EA45" s="399"/>
      <c r="EB45" s="399"/>
      <c r="EC45" s="399"/>
      <c r="ED45" s="399"/>
      <c r="EE45" s="399"/>
      <c r="EF45" s="399"/>
      <c r="EG45" s="399"/>
      <c r="EH45" s="399"/>
      <c r="EI45" s="399"/>
      <c r="EJ45" s="399"/>
      <c r="EK45" s="399"/>
      <c r="EL45" s="399"/>
      <c r="EM45" s="399"/>
      <c r="EN45" s="399"/>
      <c r="EO45" s="399">
        <f>AO45*12</f>
        <v>771938.988</v>
      </c>
      <c r="EP45" s="399"/>
      <c r="EQ45" s="399"/>
      <c r="ER45" s="399"/>
      <c r="ES45" s="399"/>
      <c r="ET45" s="399"/>
      <c r="EU45" s="399"/>
      <c r="EV45" s="399"/>
      <c r="EW45" s="399"/>
      <c r="EX45" s="399"/>
      <c r="EY45" s="399"/>
      <c r="EZ45" s="399"/>
      <c r="FA45" s="399"/>
      <c r="FB45" s="399"/>
      <c r="FC45" s="399"/>
      <c r="FD45" s="399"/>
      <c r="FE45" s="399"/>
    </row>
    <row r="46" spans="1:161" s="152" customFormat="1" ht="12.75" customHeight="1">
      <c r="A46" s="399" t="s">
        <v>274</v>
      </c>
      <c r="B46" s="399"/>
      <c r="C46" s="399"/>
      <c r="D46" s="399"/>
      <c r="E46" s="399"/>
      <c r="F46" s="399"/>
      <c r="G46" s="398" t="s">
        <v>299</v>
      </c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9">
        <v>1</v>
      </c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>
        <f>(Y46*BF46)+BX46+CQ46</f>
        <v>14280</v>
      </c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>
        <v>3880</v>
      </c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>
        <v>10400</v>
      </c>
      <c r="BY46" s="399"/>
      <c r="BZ46" s="399"/>
      <c r="CA46" s="399"/>
      <c r="CB46" s="399"/>
      <c r="CC46" s="399"/>
      <c r="CD46" s="399"/>
      <c r="CE46" s="399"/>
      <c r="CF46" s="399"/>
      <c r="CG46" s="399"/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399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399"/>
      <c r="DJ46" s="399"/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399"/>
      <c r="DV46" s="399"/>
      <c r="DW46" s="399"/>
      <c r="DX46" s="399"/>
      <c r="DY46" s="399">
        <v>1</v>
      </c>
      <c r="DZ46" s="399"/>
      <c r="EA46" s="399"/>
      <c r="EB46" s="399"/>
      <c r="EC46" s="399"/>
      <c r="ED46" s="399"/>
      <c r="EE46" s="399"/>
      <c r="EF46" s="399"/>
      <c r="EG46" s="399"/>
      <c r="EH46" s="399"/>
      <c r="EI46" s="399"/>
      <c r="EJ46" s="399"/>
      <c r="EK46" s="399"/>
      <c r="EL46" s="399"/>
      <c r="EM46" s="399"/>
      <c r="EN46" s="399"/>
      <c r="EO46" s="399">
        <f>AO46*12</f>
        <v>171360</v>
      </c>
      <c r="EP46" s="399"/>
      <c r="EQ46" s="399"/>
      <c r="ER46" s="399"/>
      <c r="ES46" s="399"/>
      <c r="ET46" s="399"/>
      <c r="EU46" s="399"/>
      <c r="EV46" s="399"/>
      <c r="EW46" s="399"/>
      <c r="EX46" s="399"/>
      <c r="EY46" s="399"/>
      <c r="EZ46" s="399"/>
      <c r="FA46" s="399"/>
      <c r="FB46" s="399"/>
      <c r="FC46" s="399"/>
      <c r="FD46" s="399"/>
      <c r="FE46" s="399"/>
    </row>
    <row r="47" spans="1:161" s="152" customFormat="1" ht="12.75" customHeight="1">
      <c r="A47" s="399" t="s">
        <v>275</v>
      </c>
      <c r="B47" s="399"/>
      <c r="C47" s="399"/>
      <c r="D47" s="399"/>
      <c r="E47" s="399"/>
      <c r="F47" s="399"/>
      <c r="G47" s="398" t="s">
        <v>300</v>
      </c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9">
        <v>4</v>
      </c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>
        <f>(Y47*BF47)+BX47+CQ47</f>
        <v>149936.556</v>
      </c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>
        <v>4105</v>
      </c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  <c r="BW47" s="399"/>
      <c r="BX47" s="399">
        <f>133516.556</f>
        <v>133516.556</v>
      </c>
      <c r="BY47" s="399"/>
      <c r="BZ47" s="399"/>
      <c r="CA47" s="399"/>
      <c r="CB47" s="399"/>
      <c r="CC47" s="399"/>
      <c r="CD47" s="399"/>
      <c r="CE47" s="399"/>
      <c r="CF47" s="399"/>
      <c r="CG47" s="399"/>
      <c r="CH47" s="399"/>
      <c r="CI47" s="399"/>
      <c r="CJ47" s="399"/>
      <c r="CK47" s="399"/>
      <c r="CL47" s="399"/>
      <c r="CM47" s="399"/>
      <c r="CN47" s="399"/>
      <c r="CO47" s="399"/>
      <c r="CP47" s="399"/>
      <c r="CQ47" s="399"/>
      <c r="CR47" s="399"/>
      <c r="CS47" s="399"/>
      <c r="CT47" s="399"/>
      <c r="CU47" s="399"/>
      <c r="CV47" s="399"/>
      <c r="CW47" s="399"/>
      <c r="CX47" s="399"/>
      <c r="CY47" s="399"/>
      <c r="CZ47" s="399"/>
      <c r="DA47" s="399"/>
      <c r="DB47" s="399"/>
      <c r="DC47" s="399"/>
      <c r="DD47" s="399"/>
      <c r="DE47" s="399"/>
      <c r="DF47" s="399"/>
      <c r="DG47" s="399"/>
      <c r="DH47" s="399"/>
      <c r="DI47" s="399"/>
      <c r="DJ47" s="399"/>
      <c r="DK47" s="399"/>
      <c r="DL47" s="399"/>
      <c r="DM47" s="399"/>
      <c r="DN47" s="399"/>
      <c r="DO47" s="399"/>
      <c r="DP47" s="399"/>
      <c r="DQ47" s="399"/>
      <c r="DR47" s="399"/>
      <c r="DS47" s="399"/>
      <c r="DT47" s="399"/>
      <c r="DU47" s="399"/>
      <c r="DV47" s="399"/>
      <c r="DW47" s="399"/>
      <c r="DX47" s="399"/>
      <c r="DY47" s="399">
        <v>1</v>
      </c>
      <c r="DZ47" s="399"/>
      <c r="EA47" s="399"/>
      <c r="EB47" s="399"/>
      <c r="EC47" s="399"/>
      <c r="ED47" s="399"/>
      <c r="EE47" s="399"/>
      <c r="EF47" s="399"/>
      <c r="EG47" s="399"/>
      <c r="EH47" s="399"/>
      <c r="EI47" s="399"/>
      <c r="EJ47" s="399"/>
      <c r="EK47" s="399"/>
      <c r="EL47" s="399"/>
      <c r="EM47" s="399"/>
      <c r="EN47" s="399"/>
      <c r="EO47" s="399">
        <f>AO47*9</f>
        <v>1349429.0040000002</v>
      </c>
      <c r="EP47" s="399"/>
      <c r="EQ47" s="399"/>
      <c r="ER47" s="399"/>
      <c r="ES47" s="399"/>
      <c r="ET47" s="399"/>
      <c r="EU47" s="399"/>
      <c r="EV47" s="399"/>
      <c r="EW47" s="399"/>
      <c r="EX47" s="399"/>
      <c r="EY47" s="399"/>
      <c r="EZ47" s="399"/>
      <c r="FA47" s="399"/>
      <c r="FB47" s="399"/>
      <c r="FC47" s="399"/>
      <c r="FD47" s="399"/>
      <c r="FE47" s="399"/>
    </row>
    <row r="48" spans="1:161" ht="12.75" customHeight="1">
      <c r="A48" s="395" t="s">
        <v>192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7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 t="s">
        <v>175</v>
      </c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 t="s">
        <v>175</v>
      </c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 t="s">
        <v>175</v>
      </c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0" t="s">
        <v>175</v>
      </c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 t="s">
        <v>175</v>
      </c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>
        <f>EO47+EO46+EO45+EO44+EO43</f>
        <v>4818189.002</v>
      </c>
      <c r="EP48" s="410"/>
      <c r="EQ48" s="410"/>
      <c r="ER48" s="410"/>
      <c r="ES48" s="410"/>
      <c r="ET48" s="410"/>
      <c r="EU48" s="410"/>
      <c r="EV48" s="410"/>
      <c r="EW48" s="410"/>
      <c r="EX48" s="410"/>
      <c r="EY48" s="410"/>
      <c r="EZ48" s="410"/>
      <c r="FA48" s="410"/>
      <c r="FB48" s="410"/>
      <c r="FC48" s="410"/>
      <c r="FD48" s="410"/>
      <c r="FE48" s="410"/>
    </row>
  </sheetData>
  <sheetProtection/>
  <mergeCells count="271">
    <mergeCell ref="CQ34:DH34"/>
    <mergeCell ref="DI34:DX34"/>
    <mergeCell ref="DY34:EN34"/>
    <mergeCell ref="EO34:FE34"/>
    <mergeCell ref="A34:F34"/>
    <mergeCell ref="G34:X34"/>
    <mergeCell ref="Y34:AN34"/>
    <mergeCell ref="AO34:BE34"/>
    <mergeCell ref="BF34:BW34"/>
    <mergeCell ref="BX34:CP34"/>
    <mergeCell ref="EO40:FE40"/>
    <mergeCell ref="A41:X41"/>
    <mergeCell ref="Y41:AN41"/>
    <mergeCell ref="AO41:BE41"/>
    <mergeCell ref="BF41:BW41"/>
    <mergeCell ref="BX41:CP41"/>
    <mergeCell ref="CQ41:DH41"/>
    <mergeCell ref="DI41:DX41"/>
    <mergeCell ref="DY41:EN41"/>
    <mergeCell ref="EO41:FE41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CQ35:DH35"/>
    <mergeCell ref="DI35:DX35"/>
    <mergeCell ref="DY35:EN35"/>
    <mergeCell ref="AO36:BE36"/>
    <mergeCell ref="BF36:BW36"/>
    <mergeCell ref="BX36:CP36"/>
    <mergeCell ref="CQ36:DH36"/>
    <mergeCell ref="DI36:DX36"/>
    <mergeCell ref="DY36:EN36"/>
    <mergeCell ref="CQ33:DH33"/>
    <mergeCell ref="DI33:DX33"/>
    <mergeCell ref="DY33:EN33"/>
    <mergeCell ref="EO33:FE33"/>
    <mergeCell ref="A35:F35"/>
    <mergeCell ref="G35:X35"/>
    <mergeCell ref="Y35:AN35"/>
    <mergeCell ref="AO35:BE35"/>
    <mergeCell ref="BF35:BW35"/>
    <mergeCell ref="BX35:CP35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AO29:BE29"/>
    <mergeCell ref="BF29:BW29"/>
    <mergeCell ref="BX29:CP29"/>
    <mergeCell ref="AO30:BE30"/>
    <mergeCell ref="BF30:BW30"/>
    <mergeCell ref="BX30:CP30"/>
    <mergeCell ref="CQ29:DH29"/>
    <mergeCell ref="DI29:DX29"/>
    <mergeCell ref="DY29:EN29"/>
    <mergeCell ref="EO35:FE35"/>
    <mergeCell ref="A36:F36"/>
    <mergeCell ref="G36:X36"/>
    <mergeCell ref="Y36:AN36"/>
    <mergeCell ref="A29:F29"/>
    <mergeCell ref="G29:X29"/>
    <mergeCell ref="Y29:AN29"/>
    <mergeCell ref="A28:FE28"/>
    <mergeCell ref="EO29:FE29"/>
    <mergeCell ref="A30:F30"/>
    <mergeCell ref="G30:X30"/>
    <mergeCell ref="Y30:AN30"/>
    <mergeCell ref="EO48:FE48"/>
    <mergeCell ref="BX47:CP47"/>
    <mergeCell ref="CQ47:DH47"/>
    <mergeCell ref="DI47:DX47"/>
    <mergeCell ref="EO47:FE47"/>
    <mergeCell ref="Y48:AN48"/>
    <mergeCell ref="AO48:BE48"/>
    <mergeCell ref="BF48:BW48"/>
    <mergeCell ref="A26:EN26"/>
    <mergeCell ref="EO26:FE26"/>
    <mergeCell ref="BX48:CP48"/>
    <mergeCell ref="CQ48:DH48"/>
    <mergeCell ref="DI48:DX48"/>
    <mergeCell ref="DY48:EN48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A46:F46"/>
    <mergeCell ref="G46:X46"/>
    <mergeCell ref="Y46:AN46"/>
    <mergeCell ref="AO46:BE46"/>
    <mergeCell ref="BF46:BW46"/>
    <mergeCell ref="BX46:CP46"/>
    <mergeCell ref="CQ45:DH45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BX45:CP45"/>
    <mergeCell ref="BF44:BW44"/>
    <mergeCell ref="BX44:CP44"/>
    <mergeCell ref="CQ44:DH44"/>
    <mergeCell ref="DI44:DX44"/>
    <mergeCell ref="DY44:EN44"/>
    <mergeCell ref="EO44:FE44"/>
    <mergeCell ref="A44:F44"/>
    <mergeCell ref="A24:F24"/>
    <mergeCell ref="G24:X24"/>
    <mergeCell ref="Y24:AN24"/>
    <mergeCell ref="AO24:BE24"/>
    <mergeCell ref="BF24:BW24"/>
    <mergeCell ref="A42:FE42"/>
    <mergeCell ref="A27:FE27"/>
    <mergeCell ref="DY43:EN43"/>
    <mergeCell ref="EO43:FE43"/>
    <mergeCell ref="BX24:CP24"/>
    <mergeCell ref="CQ24:DH24"/>
    <mergeCell ref="DI24:DX24"/>
    <mergeCell ref="DY24:EN24"/>
    <mergeCell ref="EO24:FE24"/>
    <mergeCell ref="BX25:CP25"/>
    <mergeCell ref="CQ25:DH25"/>
    <mergeCell ref="DI25:DX25"/>
    <mergeCell ref="DY25:EN25"/>
    <mergeCell ref="EO25:FE25"/>
    <mergeCell ref="BX23:CP23"/>
    <mergeCell ref="CQ23:DH23"/>
    <mergeCell ref="DI23:DX23"/>
    <mergeCell ref="DY23:EN23"/>
    <mergeCell ref="EO23:FE23"/>
    <mergeCell ref="A25:F25"/>
    <mergeCell ref="G25:X25"/>
    <mergeCell ref="Y25:AN25"/>
    <mergeCell ref="AO25:BE25"/>
    <mergeCell ref="BF25:BW25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G22:X22"/>
    <mergeCell ref="Y22:AN22"/>
    <mergeCell ref="AO22:BE22"/>
    <mergeCell ref="BF22:BW22"/>
    <mergeCell ref="A17:F19"/>
    <mergeCell ref="G17:X19"/>
    <mergeCell ref="Y17:AN19"/>
    <mergeCell ref="A21:X21"/>
    <mergeCell ref="Y20:AN20"/>
    <mergeCell ref="AO20:BE20"/>
    <mergeCell ref="DI17:DX19"/>
    <mergeCell ref="DY17:EN19"/>
    <mergeCell ref="EO17:FE19"/>
    <mergeCell ref="AO18:BE19"/>
    <mergeCell ref="BF18:DH18"/>
    <mergeCell ref="BF19:BW19"/>
    <mergeCell ref="BX19:CP19"/>
    <mergeCell ref="DI21:DX21"/>
    <mergeCell ref="DY21:EN21"/>
    <mergeCell ref="EO21:FE21"/>
    <mergeCell ref="A22:F22"/>
    <mergeCell ref="CQ20:DH20"/>
    <mergeCell ref="DI20:DX20"/>
    <mergeCell ref="DY20:EN20"/>
    <mergeCell ref="EO20:FE20"/>
    <mergeCell ref="A20:F20"/>
    <mergeCell ref="G20:X20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BF43:BW43"/>
    <mergeCell ref="BX43:CP43"/>
    <mergeCell ref="CQ43:DH43"/>
    <mergeCell ref="DI43:DX43"/>
    <mergeCell ref="DA2:FE2"/>
    <mergeCell ref="A7:FE7"/>
    <mergeCell ref="A9:FE9"/>
    <mergeCell ref="X11:FE11"/>
    <mergeCell ref="A13:AO13"/>
    <mergeCell ref="AP13:FE13"/>
    <mergeCell ref="A48:X48"/>
    <mergeCell ref="G44:X44"/>
    <mergeCell ref="Y44:AN44"/>
    <mergeCell ref="AO44:BE44"/>
    <mergeCell ref="A15:FE15"/>
    <mergeCell ref="AO17:DH17"/>
    <mergeCell ref="A43:F43"/>
    <mergeCell ref="G43:X43"/>
    <mergeCell ref="Y43:AN43"/>
    <mergeCell ref="AO43:BE43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66"/>
  <sheetViews>
    <sheetView view="pageBreakPreview" zoomScale="110" zoomScaleSheetLayoutView="110" zoomScalePageLayoutView="0" workbookViewId="0" topLeftCell="A37">
      <selection activeCell="CM44" sqref="CM44:DA44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65" t="s">
        <v>193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</row>
    <row r="3" spans="1:105" ht="10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</row>
    <row r="4" spans="1:105" s="126" customFormat="1" ht="45" customHeight="1">
      <c r="A4" s="435" t="s">
        <v>64</v>
      </c>
      <c r="B4" s="436"/>
      <c r="C4" s="436"/>
      <c r="D4" s="436"/>
      <c r="E4" s="436"/>
      <c r="F4" s="437"/>
      <c r="G4" s="435" t="s">
        <v>194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7"/>
      <c r="AE4" s="435" t="s">
        <v>195</v>
      </c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7"/>
      <c r="BD4" s="435" t="s">
        <v>196</v>
      </c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7"/>
      <c r="BT4" s="435" t="s">
        <v>197</v>
      </c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7"/>
      <c r="CJ4" s="435" t="s">
        <v>198</v>
      </c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7"/>
    </row>
    <row r="5" spans="1:105" s="127" customFormat="1" ht="12.75">
      <c r="A5" s="431">
        <v>1</v>
      </c>
      <c r="B5" s="431"/>
      <c r="C5" s="431"/>
      <c r="D5" s="431"/>
      <c r="E5" s="431"/>
      <c r="F5" s="431"/>
      <c r="G5" s="431">
        <v>2</v>
      </c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>
        <v>3</v>
      </c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>
        <v>4</v>
      </c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>
        <v>5</v>
      </c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>
        <v>6</v>
      </c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</row>
    <row r="6" spans="1:105" s="128" customFormat="1" ht="15" customHeight="1">
      <c r="A6" s="425"/>
      <c r="B6" s="425"/>
      <c r="C6" s="425"/>
      <c r="D6" s="425"/>
      <c r="E6" s="425"/>
      <c r="F6" s="425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  <c r="CX6" s="424"/>
      <c r="CY6" s="424"/>
      <c r="CZ6" s="424"/>
      <c r="DA6" s="424"/>
    </row>
    <row r="7" spans="1:105" s="128" customFormat="1" ht="15" customHeight="1">
      <c r="A7" s="425"/>
      <c r="B7" s="425"/>
      <c r="C7" s="425"/>
      <c r="D7" s="425"/>
      <c r="E7" s="425"/>
      <c r="F7" s="425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</row>
    <row r="8" spans="1:105" s="128" customFormat="1" ht="15" customHeight="1">
      <c r="A8" s="425"/>
      <c r="B8" s="425"/>
      <c r="C8" s="425"/>
      <c r="D8" s="425"/>
      <c r="E8" s="425"/>
      <c r="F8" s="425"/>
      <c r="G8" s="474" t="s">
        <v>192</v>
      </c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5"/>
      <c r="AE8" s="424" t="s">
        <v>175</v>
      </c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 t="s">
        <v>175</v>
      </c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 t="s">
        <v>175</v>
      </c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</row>
    <row r="9" spans="1:105" ht="12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1:105" s="124" customFormat="1" ht="14.25">
      <c r="A10" s="465" t="s">
        <v>199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</row>
    <row r="11" spans="1:105" ht="10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126" customFormat="1" ht="55.5" customHeight="1">
      <c r="A12" s="435" t="s">
        <v>64</v>
      </c>
      <c r="B12" s="436"/>
      <c r="C12" s="436"/>
      <c r="D12" s="436"/>
      <c r="E12" s="436"/>
      <c r="F12" s="437"/>
      <c r="G12" s="435" t="s">
        <v>194</v>
      </c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  <c r="AE12" s="435" t="s">
        <v>200</v>
      </c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7"/>
      <c r="AZ12" s="435" t="s">
        <v>201</v>
      </c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7"/>
      <c r="BR12" s="459" t="s">
        <v>202</v>
      </c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7"/>
      <c r="CJ12" s="435" t="s">
        <v>198</v>
      </c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7"/>
    </row>
    <row r="13" spans="1:105" s="127" customFormat="1" ht="12.75">
      <c r="A13" s="431">
        <v>1</v>
      </c>
      <c r="B13" s="431"/>
      <c r="C13" s="431"/>
      <c r="D13" s="431"/>
      <c r="E13" s="431"/>
      <c r="F13" s="431"/>
      <c r="G13" s="431">
        <v>2</v>
      </c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>
        <v>3</v>
      </c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>
        <v>4</v>
      </c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>
        <v>5</v>
      </c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>
        <v>6</v>
      </c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</row>
    <row r="14" spans="1:105" s="128" customFormat="1" ht="15" customHeight="1">
      <c r="A14" s="519" t="s">
        <v>304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1"/>
      <c r="CJ14" s="467">
        <f>CJ21+CJ17</f>
        <v>3000</v>
      </c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</row>
    <row r="15" spans="1:105" s="128" customFormat="1" ht="15" customHeight="1">
      <c r="A15" s="522" t="s">
        <v>58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4"/>
    </row>
    <row r="16" spans="1:105" s="128" customFormat="1" ht="15" customHeight="1">
      <c r="A16" s="522" t="s">
        <v>303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4"/>
    </row>
    <row r="17" spans="1:105" s="128" customFormat="1" ht="15" customHeight="1">
      <c r="A17" s="425" t="s">
        <v>42</v>
      </c>
      <c r="B17" s="425"/>
      <c r="C17" s="425"/>
      <c r="D17" s="425"/>
      <c r="E17" s="425"/>
      <c r="F17" s="425"/>
      <c r="G17" s="523" t="s">
        <v>305</v>
      </c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4"/>
      <c r="AE17" s="422">
        <v>0</v>
      </c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>
        <v>0</v>
      </c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>
        <v>0</v>
      </c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>
        <v>0</v>
      </c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</row>
    <row r="18" spans="1:105" s="128" customFormat="1" ht="15" customHeight="1">
      <c r="A18" s="473" t="s">
        <v>306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5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>
        <v>0</v>
      </c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</row>
    <row r="19" spans="1:105" s="128" customFormat="1" ht="15" customHeight="1">
      <c r="A19" s="425"/>
      <c r="B19" s="425"/>
      <c r="C19" s="425"/>
      <c r="D19" s="425"/>
      <c r="E19" s="425"/>
      <c r="F19" s="425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</row>
    <row r="20" spans="1:105" s="128" customFormat="1" ht="15" customHeight="1">
      <c r="A20" s="522" t="s">
        <v>286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4"/>
    </row>
    <row r="21" spans="1:105" s="128" customFormat="1" ht="15" customHeight="1">
      <c r="A21" s="425" t="s">
        <v>42</v>
      </c>
      <c r="B21" s="425"/>
      <c r="C21" s="425"/>
      <c r="D21" s="425"/>
      <c r="E21" s="425"/>
      <c r="F21" s="425"/>
      <c r="G21" s="523" t="s">
        <v>305</v>
      </c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4"/>
      <c r="AE21" s="422">
        <v>5</v>
      </c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>
        <v>12</v>
      </c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>
        <v>50</v>
      </c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>
        <f>AE21*AZ21*BR21</f>
        <v>3000</v>
      </c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</row>
    <row r="22" spans="1:105" s="128" customFormat="1" ht="15" customHeight="1">
      <c r="A22" s="443" t="s">
        <v>306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8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39">
        <f>CJ21</f>
        <v>3000</v>
      </c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</row>
    <row r="23" spans="1:105" ht="12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</row>
    <row r="24" spans="1:105" s="124" customFormat="1" ht="41.25" customHeight="1">
      <c r="A24" s="458" t="s">
        <v>203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</row>
    <row r="25" spans="1:105" ht="10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</row>
    <row r="26" spans="1:105" ht="55.5" customHeight="1">
      <c r="A26" s="435" t="s">
        <v>64</v>
      </c>
      <c r="B26" s="436"/>
      <c r="C26" s="436"/>
      <c r="D26" s="436"/>
      <c r="E26" s="436"/>
      <c r="F26" s="437"/>
      <c r="G26" s="435" t="s">
        <v>204</v>
      </c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7"/>
      <c r="BW26" s="435" t="s">
        <v>205</v>
      </c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7"/>
      <c r="CM26" s="435" t="s">
        <v>206</v>
      </c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7"/>
    </row>
    <row r="27" spans="1:105" s="129" customFormat="1" ht="12.75">
      <c r="A27" s="431">
        <v>1</v>
      </c>
      <c r="B27" s="431"/>
      <c r="C27" s="431"/>
      <c r="D27" s="431"/>
      <c r="E27" s="431"/>
      <c r="F27" s="431"/>
      <c r="G27" s="431">
        <v>2</v>
      </c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1"/>
      <c r="BU27" s="431"/>
      <c r="BV27" s="431"/>
      <c r="BW27" s="431">
        <v>3</v>
      </c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>
        <v>4</v>
      </c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</row>
    <row r="28" spans="1:105" s="129" customFormat="1" ht="12.75">
      <c r="A28" s="528" t="s">
        <v>304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29"/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/>
      <c r="CJ28" s="529"/>
      <c r="CK28" s="529"/>
      <c r="CL28" s="530"/>
      <c r="CM28" s="525">
        <f>CM44+CM59</f>
        <v>2523799.4006040003</v>
      </c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7"/>
    </row>
    <row r="29" spans="1:105" s="129" customFormat="1" ht="12.75">
      <c r="A29" s="522" t="s">
        <v>58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  <c r="BJ29" s="523"/>
      <c r="BK29" s="523"/>
      <c r="BL29" s="523"/>
      <c r="BM29" s="523"/>
      <c r="BN29" s="523"/>
      <c r="BO29" s="523"/>
      <c r="BP29" s="523"/>
      <c r="BQ29" s="523"/>
      <c r="BR29" s="523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3"/>
      <c r="CD29" s="523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3"/>
      <c r="CP29" s="523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4"/>
    </row>
    <row r="30" spans="1:105" s="129" customFormat="1" ht="12.75">
      <c r="A30" s="522" t="s">
        <v>303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3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3"/>
      <c r="CD30" s="523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4"/>
    </row>
    <row r="31" spans="1:105" ht="15" customHeight="1">
      <c r="A31" s="425" t="s">
        <v>42</v>
      </c>
      <c r="B31" s="425"/>
      <c r="C31" s="425"/>
      <c r="D31" s="425"/>
      <c r="E31" s="425"/>
      <c r="F31" s="425"/>
      <c r="G31" s="137"/>
      <c r="H31" s="419" t="s">
        <v>207</v>
      </c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20"/>
      <c r="BW31" s="424" t="s">
        <v>175</v>
      </c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</row>
    <row r="32" spans="1:105" s="129" customFormat="1" ht="12.75">
      <c r="A32" s="492" t="s">
        <v>208</v>
      </c>
      <c r="B32" s="493"/>
      <c r="C32" s="493"/>
      <c r="D32" s="493"/>
      <c r="E32" s="493"/>
      <c r="F32" s="494"/>
      <c r="G32" s="140"/>
      <c r="H32" s="488" t="s">
        <v>58</v>
      </c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9"/>
      <c r="BW32" s="498">
        <f>'8. Прил. 2.1 ПФХД'!EO41</f>
        <v>3663986</v>
      </c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500"/>
      <c r="CM32" s="504">
        <f>BW32*22%-122.57</f>
        <v>805954.3500000001</v>
      </c>
      <c r="CN32" s="505"/>
      <c r="CO32" s="505"/>
      <c r="CP32" s="505"/>
      <c r="CQ32" s="505"/>
      <c r="CR32" s="505"/>
      <c r="CS32" s="505"/>
      <c r="CT32" s="505"/>
      <c r="CU32" s="505"/>
      <c r="CV32" s="505"/>
      <c r="CW32" s="505"/>
      <c r="CX32" s="505"/>
      <c r="CY32" s="505"/>
      <c r="CZ32" s="505"/>
      <c r="DA32" s="506"/>
    </row>
    <row r="33" spans="1:105" s="129" customFormat="1" ht="12.75">
      <c r="A33" s="495"/>
      <c r="B33" s="496"/>
      <c r="C33" s="496"/>
      <c r="D33" s="496"/>
      <c r="E33" s="496"/>
      <c r="F33" s="497"/>
      <c r="G33" s="141"/>
      <c r="H33" s="490" t="s">
        <v>209</v>
      </c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  <c r="BT33" s="490"/>
      <c r="BU33" s="490"/>
      <c r="BV33" s="491"/>
      <c r="BW33" s="501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3"/>
      <c r="CM33" s="507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509"/>
    </row>
    <row r="34" spans="1:105" s="129" customFormat="1" ht="13.5" customHeight="1">
      <c r="A34" s="425" t="s">
        <v>210</v>
      </c>
      <c r="B34" s="425"/>
      <c r="C34" s="425"/>
      <c r="D34" s="425"/>
      <c r="E34" s="425"/>
      <c r="F34" s="425"/>
      <c r="G34" s="137"/>
      <c r="H34" s="510" t="s">
        <v>211</v>
      </c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1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</row>
    <row r="35" spans="1:105" s="129" customFormat="1" ht="26.25" customHeight="1">
      <c r="A35" s="425" t="s">
        <v>212</v>
      </c>
      <c r="B35" s="425"/>
      <c r="C35" s="425"/>
      <c r="D35" s="425"/>
      <c r="E35" s="425"/>
      <c r="F35" s="425"/>
      <c r="G35" s="137"/>
      <c r="H35" s="510" t="s">
        <v>213</v>
      </c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1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</row>
    <row r="36" spans="1:105" s="129" customFormat="1" ht="26.25" customHeight="1">
      <c r="A36" s="425" t="s">
        <v>214</v>
      </c>
      <c r="B36" s="425"/>
      <c r="C36" s="425"/>
      <c r="D36" s="425"/>
      <c r="E36" s="425"/>
      <c r="F36" s="425"/>
      <c r="G36" s="137"/>
      <c r="H36" s="419" t="s">
        <v>215</v>
      </c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20"/>
      <c r="BW36" s="424" t="s">
        <v>175</v>
      </c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39">
        <f>CM37+CM40</f>
        <v>113583.56599999999</v>
      </c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</row>
    <row r="37" spans="1:105" s="129" customFormat="1" ht="12.75">
      <c r="A37" s="492" t="s">
        <v>216</v>
      </c>
      <c r="B37" s="493"/>
      <c r="C37" s="493"/>
      <c r="D37" s="493"/>
      <c r="E37" s="493"/>
      <c r="F37" s="494"/>
      <c r="G37" s="140"/>
      <c r="H37" s="488" t="s">
        <v>58</v>
      </c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9"/>
      <c r="BW37" s="498">
        <f>BW32</f>
        <v>3663986</v>
      </c>
      <c r="BX37" s="512"/>
      <c r="BY37" s="512"/>
      <c r="BZ37" s="512"/>
      <c r="CA37" s="512"/>
      <c r="CB37" s="512"/>
      <c r="CC37" s="512"/>
      <c r="CD37" s="512"/>
      <c r="CE37" s="512"/>
      <c r="CF37" s="512"/>
      <c r="CG37" s="512"/>
      <c r="CH37" s="512"/>
      <c r="CI37" s="512"/>
      <c r="CJ37" s="512"/>
      <c r="CK37" s="512"/>
      <c r="CL37" s="513"/>
      <c r="CM37" s="498">
        <f>BW37*2.9%</f>
        <v>106255.594</v>
      </c>
      <c r="CN37" s="512"/>
      <c r="CO37" s="512"/>
      <c r="CP37" s="512"/>
      <c r="CQ37" s="512"/>
      <c r="CR37" s="512"/>
      <c r="CS37" s="512"/>
      <c r="CT37" s="512"/>
      <c r="CU37" s="512"/>
      <c r="CV37" s="512"/>
      <c r="CW37" s="512"/>
      <c r="CX37" s="512"/>
      <c r="CY37" s="512"/>
      <c r="CZ37" s="512"/>
      <c r="DA37" s="513"/>
    </row>
    <row r="38" spans="1:105" s="129" customFormat="1" ht="25.5" customHeight="1">
      <c r="A38" s="495"/>
      <c r="B38" s="496"/>
      <c r="C38" s="496"/>
      <c r="D38" s="496"/>
      <c r="E38" s="496"/>
      <c r="F38" s="497"/>
      <c r="G38" s="141"/>
      <c r="H38" s="490" t="s">
        <v>217</v>
      </c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1"/>
      <c r="BW38" s="514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6"/>
      <c r="CM38" s="514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6"/>
    </row>
    <row r="39" spans="1:105" s="129" customFormat="1" ht="26.25" customHeight="1">
      <c r="A39" s="425" t="s">
        <v>218</v>
      </c>
      <c r="B39" s="425"/>
      <c r="C39" s="425"/>
      <c r="D39" s="425"/>
      <c r="E39" s="425"/>
      <c r="F39" s="425"/>
      <c r="G39" s="137"/>
      <c r="H39" s="510" t="s">
        <v>219</v>
      </c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1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</row>
    <row r="40" spans="1:105" s="129" customFormat="1" ht="27" customHeight="1">
      <c r="A40" s="425" t="s">
        <v>220</v>
      </c>
      <c r="B40" s="425"/>
      <c r="C40" s="425"/>
      <c r="D40" s="425"/>
      <c r="E40" s="425"/>
      <c r="F40" s="425"/>
      <c r="G40" s="137"/>
      <c r="H40" s="510" t="s">
        <v>221</v>
      </c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1"/>
      <c r="BW40" s="422">
        <f>BW32</f>
        <v>3663986</v>
      </c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2"/>
      <c r="CK40" s="422"/>
      <c r="CL40" s="422"/>
      <c r="CM40" s="422">
        <f>BW40*0.2%</f>
        <v>7327.972</v>
      </c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</row>
    <row r="41" spans="1:105" s="129" customFormat="1" ht="27" customHeight="1">
      <c r="A41" s="425" t="s">
        <v>222</v>
      </c>
      <c r="B41" s="425"/>
      <c r="C41" s="425"/>
      <c r="D41" s="425"/>
      <c r="E41" s="425"/>
      <c r="F41" s="425"/>
      <c r="G41" s="137"/>
      <c r="H41" s="510" t="s">
        <v>223</v>
      </c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1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2"/>
      <c r="CN41" s="422"/>
      <c r="CO41" s="422"/>
      <c r="CP41" s="422"/>
      <c r="CQ41" s="422"/>
      <c r="CR41" s="422"/>
      <c r="CS41" s="422"/>
      <c r="CT41" s="422"/>
      <c r="CU41" s="422"/>
      <c r="CV41" s="422"/>
      <c r="CW41" s="422"/>
      <c r="CX41" s="422"/>
      <c r="CY41" s="422"/>
      <c r="CZ41" s="422"/>
      <c r="DA41" s="422"/>
    </row>
    <row r="42" spans="1:105" s="129" customFormat="1" ht="27" customHeight="1">
      <c r="A42" s="425" t="s">
        <v>224</v>
      </c>
      <c r="B42" s="425"/>
      <c r="C42" s="425"/>
      <c r="D42" s="425"/>
      <c r="E42" s="425"/>
      <c r="F42" s="425"/>
      <c r="G42" s="137"/>
      <c r="H42" s="510" t="s">
        <v>223</v>
      </c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510"/>
      <c r="BV42" s="511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2"/>
      <c r="CX42" s="422"/>
      <c r="CY42" s="422"/>
      <c r="CZ42" s="422"/>
      <c r="DA42" s="422"/>
    </row>
    <row r="43" spans="1:105" s="129" customFormat="1" ht="26.25" customHeight="1">
      <c r="A43" s="425" t="s">
        <v>225</v>
      </c>
      <c r="B43" s="425"/>
      <c r="C43" s="425"/>
      <c r="D43" s="425"/>
      <c r="E43" s="425"/>
      <c r="F43" s="425"/>
      <c r="G43" s="137"/>
      <c r="H43" s="419" t="s">
        <v>226</v>
      </c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20"/>
      <c r="BW43" s="422">
        <f>BW40</f>
        <v>3663986</v>
      </c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39">
        <f>BW43*5.1%</f>
        <v>186863.286</v>
      </c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</row>
    <row r="44" spans="1:105" s="129" customFormat="1" ht="26.25" customHeight="1">
      <c r="A44" s="425"/>
      <c r="B44" s="425"/>
      <c r="C44" s="425"/>
      <c r="D44" s="425"/>
      <c r="E44" s="425"/>
      <c r="F44" s="425"/>
      <c r="G44" s="443" t="s">
        <v>192</v>
      </c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8"/>
      <c r="BW44" s="424" t="s">
        <v>175</v>
      </c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39">
        <f>CM32+CM36+CM43</f>
        <v>1106401.202</v>
      </c>
      <c r="CN44" s="430"/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</row>
    <row r="45" spans="1:105" s="129" customFormat="1" ht="26.25" customHeight="1">
      <c r="A45" s="522" t="s">
        <v>286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4"/>
    </row>
    <row r="46" spans="1:105" s="129" customFormat="1" ht="26.25" customHeight="1">
      <c r="A46" s="425" t="s">
        <v>42</v>
      </c>
      <c r="B46" s="425"/>
      <c r="C46" s="425"/>
      <c r="D46" s="425"/>
      <c r="E46" s="425"/>
      <c r="F46" s="425"/>
      <c r="G46" s="137"/>
      <c r="H46" s="419" t="s">
        <v>207</v>
      </c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19"/>
      <c r="BU46" s="419"/>
      <c r="BV46" s="420"/>
      <c r="BW46" s="424" t="s">
        <v>175</v>
      </c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/>
      <c r="CX46" s="424"/>
      <c r="CY46" s="424"/>
      <c r="CZ46" s="424"/>
      <c r="DA46" s="424"/>
    </row>
    <row r="47" spans="1:105" s="129" customFormat="1" ht="26.25" customHeight="1">
      <c r="A47" s="492" t="s">
        <v>208</v>
      </c>
      <c r="B47" s="493"/>
      <c r="C47" s="493"/>
      <c r="D47" s="493"/>
      <c r="E47" s="493"/>
      <c r="F47" s="494"/>
      <c r="G47" s="140"/>
      <c r="H47" s="488" t="s">
        <v>58</v>
      </c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9"/>
      <c r="BW47" s="498">
        <f>'8. Прил. 2.1 ПФХД'!EO48</f>
        <v>4818189.002</v>
      </c>
      <c r="BX47" s="499"/>
      <c r="BY47" s="499"/>
      <c r="BZ47" s="499"/>
      <c r="CA47" s="499"/>
      <c r="CB47" s="499"/>
      <c r="CC47" s="499"/>
      <c r="CD47" s="499"/>
      <c r="CE47" s="499"/>
      <c r="CF47" s="499"/>
      <c r="CG47" s="499"/>
      <c r="CH47" s="499"/>
      <c r="CI47" s="499"/>
      <c r="CJ47" s="499"/>
      <c r="CK47" s="499"/>
      <c r="CL47" s="500"/>
      <c r="CM47" s="504">
        <f>BW47*22%-37694.88</f>
        <v>1022306.7004400002</v>
      </c>
      <c r="CN47" s="505"/>
      <c r="CO47" s="505"/>
      <c r="CP47" s="505"/>
      <c r="CQ47" s="505"/>
      <c r="CR47" s="505"/>
      <c r="CS47" s="505"/>
      <c r="CT47" s="505"/>
      <c r="CU47" s="505"/>
      <c r="CV47" s="505"/>
      <c r="CW47" s="505"/>
      <c r="CX47" s="505"/>
      <c r="CY47" s="505"/>
      <c r="CZ47" s="505"/>
      <c r="DA47" s="506"/>
    </row>
    <row r="48" spans="1:105" s="129" customFormat="1" ht="26.25" customHeight="1">
      <c r="A48" s="495"/>
      <c r="B48" s="496"/>
      <c r="C48" s="496"/>
      <c r="D48" s="496"/>
      <c r="E48" s="496"/>
      <c r="F48" s="497"/>
      <c r="G48" s="141"/>
      <c r="H48" s="490" t="s">
        <v>209</v>
      </c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1"/>
      <c r="BW48" s="501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3"/>
      <c r="CM48" s="507"/>
      <c r="CN48" s="508"/>
      <c r="CO48" s="508"/>
      <c r="CP48" s="508"/>
      <c r="CQ48" s="508"/>
      <c r="CR48" s="508"/>
      <c r="CS48" s="508"/>
      <c r="CT48" s="508"/>
      <c r="CU48" s="508"/>
      <c r="CV48" s="508"/>
      <c r="CW48" s="508"/>
      <c r="CX48" s="508"/>
      <c r="CY48" s="508"/>
      <c r="CZ48" s="508"/>
      <c r="DA48" s="509"/>
    </row>
    <row r="49" spans="1:105" s="129" customFormat="1" ht="26.25" customHeight="1">
      <c r="A49" s="425" t="s">
        <v>210</v>
      </c>
      <c r="B49" s="425"/>
      <c r="C49" s="425"/>
      <c r="D49" s="425"/>
      <c r="E49" s="425"/>
      <c r="F49" s="425"/>
      <c r="G49" s="137"/>
      <c r="H49" s="510" t="s">
        <v>211</v>
      </c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1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</row>
    <row r="50" spans="1:105" s="129" customFormat="1" ht="26.25" customHeight="1">
      <c r="A50" s="425" t="s">
        <v>212</v>
      </c>
      <c r="B50" s="425"/>
      <c r="C50" s="425"/>
      <c r="D50" s="425"/>
      <c r="E50" s="425"/>
      <c r="F50" s="425"/>
      <c r="G50" s="137"/>
      <c r="H50" s="510" t="s">
        <v>213</v>
      </c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1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</row>
    <row r="51" spans="1:105" s="129" customFormat="1" ht="26.25" customHeight="1">
      <c r="A51" s="425" t="s">
        <v>214</v>
      </c>
      <c r="B51" s="425"/>
      <c r="C51" s="425"/>
      <c r="D51" s="425"/>
      <c r="E51" s="425"/>
      <c r="F51" s="425"/>
      <c r="G51" s="137"/>
      <c r="H51" s="419" t="s">
        <v>215</v>
      </c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20"/>
      <c r="BW51" s="424" t="s">
        <v>175</v>
      </c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39">
        <f>CM52+CM55</f>
        <v>149363.859062</v>
      </c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</row>
    <row r="52" spans="1:105" s="129" customFormat="1" ht="26.25" customHeight="1">
      <c r="A52" s="492" t="s">
        <v>216</v>
      </c>
      <c r="B52" s="493"/>
      <c r="C52" s="493"/>
      <c r="D52" s="493"/>
      <c r="E52" s="493"/>
      <c r="F52" s="494"/>
      <c r="G52" s="140"/>
      <c r="H52" s="488" t="s">
        <v>58</v>
      </c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9"/>
      <c r="BW52" s="498">
        <f>BW47</f>
        <v>4818189.002</v>
      </c>
      <c r="BX52" s="512"/>
      <c r="BY52" s="512"/>
      <c r="BZ52" s="512"/>
      <c r="CA52" s="512"/>
      <c r="CB52" s="512"/>
      <c r="CC52" s="512"/>
      <c r="CD52" s="512"/>
      <c r="CE52" s="512"/>
      <c r="CF52" s="512"/>
      <c r="CG52" s="512"/>
      <c r="CH52" s="512"/>
      <c r="CI52" s="512"/>
      <c r="CJ52" s="512"/>
      <c r="CK52" s="512"/>
      <c r="CL52" s="513"/>
      <c r="CM52" s="498">
        <f>BW52*2.9%</f>
        <v>139727.481058</v>
      </c>
      <c r="CN52" s="512"/>
      <c r="CO52" s="512"/>
      <c r="CP52" s="512"/>
      <c r="CQ52" s="512"/>
      <c r="CR52" s="512"/>
      <c r="CS52" s="512"/>
      <c r="CT52" s="512"/>
      <c r="CU52" s="512"/>
      <c r="CV52" s="512"/>
      <c r="CW52" s="512"/>
      <c r="CX52" s="512"/>
      <c r="CY52" s="512"/>
      <c r="CZ52" s="512"/>
      <c r="DA52" s="513"/>
    </row>
    <row r="53" spans="1:105" s="129" customFormat="1" ht="26.25" customHeight="1">
      <c r="A53" s="495"/>
      <c r="B53" s="496"/>
      <c r="C53" s="496"/>
      <c r="D53" s="496"/>
      <c r="E53" s="496"/>
      <c r="F53" s="497"/>
      <c r="G53" s="141"/>
      <c r="H53" s="490" t="s">
        <v>217</v>
      </c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1"/>
      <c r="BW53" s="514"/>
      <c r="BX53" s="515"/>
      <c r="BY53" s="515"/>
      <c r="BZ53" s="515"/>
      <c r="CA53" s="515"/>
      <c r="CB53" s="515"/>
      <c r="CC53" s="515"/>
      <c r="CD53" s="515"/>
      <c r="CE53" s="515"/>
      <c r="CF53" s="515"/>
      <c r="CG53" s="515"/>
      <c r="CH53" s="515"/>
      <c r="CI53" s="515"/>
      <c r="CJ53" s="515"/>
      <c r="CK53" s="515"/>
      <c r="CL53" s="516"/>
      <c r="CM53" s="514"/>
      <c r="CN53" s="515"/>
      <c r="CO53" s="515"/>
      <c r="CP53" s="515"/>
      <c r="CQ53" s="515"/>
      <c r="CR53" s="515"/>
      <c r="CS53" s="515"/>
      <c r="CT53" s="515"/>
      <c r="CU53" s="515"/>
      <c r="CV53" s="515"/>
      <c r="CW53" s="515"/>
      <c r="CX53" s="515"/>
      <c r="CY53" s="515"/>
      <c r="CZ53" s="515"/>
      <c r="DA53" s="516"/>
    </row>
    <row r="54" spans="1:105" s="129" customFormat="1" ht="26.25" customHeight="1">
      <c r="A54" s="425" t="s">
        <v>218</v>
      </c>
      <c r="B54" s="425"/>
      <c r="C54" s="425"/>
      <c r="D54" s="425"/>
      <c r="E54" s="425"/>
      <c r="F54" s="425"/>
      <c r="G54" s="137"/>
      <c r="H54" s="510" t="s">
        <v>219</v>
      </c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/>
      <c r="AN54" s="510"/>
      <c r="AO54" s="510"/>
      <c r="AP54" s="510"/>
      <c r="AQ54" s="510"/>
      <c r="AR54" s="510"/>
      <c r="AS54" s="510"/>
      <c r="AT54" s="510"/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0"/>
      <c r="BG54" s="510"/>
      <c r="BH54" s="510"/>
      <c r="BI54" s="510"/>
      <c r="BJ54" s="510"/>
      <c r="BK54" s="510"/>
      <c r="BL54" s="510"/>
      <c r="BM54" s="510"/>
      <c r="BN54" s="510"/>
      <c r="BO54" s="510"/>
      <c r="BP54" s="510"/>
      <c r="BQ54" s="510"/>
      <c r="BR54" s="510"/>
      <c r="BS54" s="510"/>
      <c r="BT54" s="510"/>
      <c r="BU54" s="510"/>
      <c r="BV54" s="511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</row>
    <row r="55" spans="1:105" s="129" customFormat="1" ht="26.25" customHeight="1">
      <c r="A55" s="425" t="s">
        <v>220</v>
      </c>
      <c r="B55" s="425"/>
      <c r="C55" s="425"/>
      <c r="D55" s="425"/>
      <c r="E55" s="425"/>
      <c r="F55" s="425"/>
      <c r="G55" s="137"/>
      <c r="H55" s="510" t="s">
        <v>221</v>
      </c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0"/>
      <c r="BG55" s="510"/>
      <c r="BH55" s="510"/>
      <c r="BI55" s="510"/>
      <c r="BJ55" s="510"/>
      <c r="BK55" s="510"/>
      <c r="BL55" s="510"/>
      <c r="BM55" s="510"/>
      <c r="BN55" s="510"/>
      <c r="BO55" s="510"/>
      <c r="BP55" s="510"/>
      <c r="BQ55" s="510"/>
      <c r="BR55" s="510"/>
      <c r="BS55" s="510"/>
      <c r="BT55" s="510"/>
      <c r="BU55" s="510"/>
      <c r="BV55" s="511"/>
      <c r="BW55" s="422">
        <f>BW47</f>
        <v>4818189.002</v>
      </c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>
        <f>BW55*0.2%</f>
        <v>9636.378004</v>
      </c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</row>
    <row r="56" spans="1:105" s="129" customFormat="1" ht="26.25" customHeight="1">
      <c r="A56" s="425" t="s">
        <v>222</v>
      </c>
      <c r="B56" s="425"/>
      <c r="C56" s="425"/>
      <c r="D56" s="425"/>
      <c r="E56" s="425"/>
      <c r="F56" s="425"/>
      <c r="G56" s="137"/>
      <c r="H56" s="510" t="s">
        <v>223</v>
      </c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1"/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/>
      <c r="CM56" s="422"/>
      <c r="CN56" s="422"/>
      <c r="CO56" s="422"/>
      <c r="CP56" s="422"/>
      <c r="CQ56" s="422"/>
      <c r="CR56" s="422"/>
      <c r="CS56" s="422"/>
      <c r="CT56" s="422"/>
      <c r="CU56" s="422"/>
      <c r="CV56" s="422"/>
      <c r="CW56" s="422"/>
      <c r="CX56" s="422"/>
      <c r="CY56" s="422"/>
      <c r="CZ56" s="422"/>
      <c r="DA56" s="422"/>
    </row>
    <row r="57" spans="1:105" s="129" customFormat="1" ht="26.25" customHeight="1">
      <c r="A57" s="425" t="s">
        <v>224</v>
      </c>
      <c r="B57" s="425"/>
      <c r="C57" s="425"/>
      <c r="D57" s="425"/>
      <c r="E57" s="425"/>
      <c r="F57" s="425"/>
      <c r="G57" s="137"/>
      <c r="H57" s="510" t="s">
        <v>223</v>
      </c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10"/>
      <c r="AS57" s="510"/>
      <c r="AT57" s="510"/>
      <c r="AU57" s="510"/>
      <c r="AV57" s="510"/>
      <c r="AW57" s="510"/>
      <c r="AX57" s="510"/>
      <c r="AY57" s="510"/>
      <c r="AZ57" s="510"/>
      <c r="BA57" s="510"/>
      <c r="BB57" s="510"/>
      <c r="BC57" s="510"/>
      <c r="BD57" s="510"/>
      <c r="BE57" s="510"/>
      <c r="BF57" s="510"/>
      <c r="BG57" s="510"/>
      <c r="BH57" s="510"/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0"/>
      <c r="BT57" s="510"/>
      <c r="BU57" s="510"/>
      <c r="BV57" s="511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</row>
    <row r="58" spans="1:105" s="129" customFormat="1" ht="26.25" customHeight="1">
      <c r="A58" s="425" t="s">
        <v>225</v>
      </c>
      <c r="B58" s="425"/>
      <c r="C58" s="425"/>
      <c r="D58" s="425"/>
      <c r="E58" s="425"/>
      <c r="F58" s="425"/>
      <c r="G58" s="137"/>
      <c r="H58" s="419" t="s">
        <v>226</v>
      </c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20"/>
      <c r="BW58" s="422">
        <f>BW47</f>
        <v>4818189.002</v>
      </c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39">
        <f>BW58*5.1%</f>
        <v>245727.639102</v>
      </c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</row>
    <row r="59" spans="1:105" s="129" customFormat="1" ht="26.25" customHeight="1">
      <c r="A59" s="425"/>
      <c r="B59" s="425"/>
      <c r="C59" s="425"/>
      <c r="D59" s="425"/>
      <c r="E59" s="425"/>
      <c r="F59" s="425"/>
      <c r="G59" s="443" t="s">
        <v>192</v>
      </c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8"/>
      <c r="BW59" s="424" t="s">
        <v>175</v>
      </c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39">
        <f>CM47+CM51+CM58</f>
        <v>1417398.1986040003</v>
      </c>
      <c r="CN59" s="430"/>
      <c r="CO59" s="430"/>
      <c r="CP59" s="430"/>
      <c r="CQ59" s="430"/>
      <c r="CR59" s="430"/>
      <c r="CS59" s="430"/>
      <c r="CT59" s="430"/>
      <c r="CU59" s="430"/>
      <c r="CV59" s="430"/>
      <c r="CW59" s="430"/>
      <c r="CX59" s="430"/>
      <c r="CY59" s="430"/>
      <c r="CZ59" s="430"/>
      <c r="DA59" s="430"/>
    </row>
    <row r="60" spans="1:105" s="129" customFormat="1" ht="13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</row>
    <row r="61" spans="1:105" ht="3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</row>
    <row r="62" spans="1:105" s="130" customFormat="1" ht="48" customHeight="1">
      <c r="A62" s="517" t="s">
        <v>387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  <c r="AR62" s="517"/>
      <c r="AS62" s="517"/>
      <c r="AT62" s="517"/>
      <c r="AU62" s="517"/>
      <c r="AV62" s="517"/>
      <c r="AW62" s="517"/>
      <c r="AX62" s="517"/>
      <c r="AY62" s="517"/>
      <c r="AZ62" s="517"/>
      <c r="BA62" s="517"/>
      <c r="BB62" s="517"/>
      <c r="BC62" s="517"/>
      <c r="BD62" s="517"/>
      <c r="BE62" s="517"/>
      <c r="BF62" s="517"/>
      <c r="BG62" s="517"/>
      <c r="BH62" s="517"/>
      <c r="BI62" s="517"/>
      <c r="BJ62" s="517"/>
      <c r="BK62" s="517"/>
      <c r="BL62" s="517"/>
      <c r="BM62" s="517"/>
      <c r="BN62" s="517"/>
      <c r="BO62" s="517"/>
      <c r="BP62" s="517"/>
      <c r="BQ62" s="517"/>
      <c r="BR62" s="517"/>
      <c r="BS62" s="517"/>
      <c r="BT62" s="517"/>
      <c r="BU62" s="517"/>
      <c r="BV62" s="517"/>
      <c r="BW62" s="517"/>
      <c r="BX62" s="517"/>
      <c r="BY62" s="517"/>
      <c r="BZ62" s="517"/>
      <c r="CA62" s="517"/>
      <c r="CB62" s="517"/>
      <c r="CC62" s="517"/>
      <c r="CD62" s="517"/>
      <c r="CE62" s="517"/>
      <c r="CF62" s="517"/>
      <c r="CG62" s="517"/>
      <c r="CH62" s="517"/>
      <c r="CI62" s="517"/>
      <c r="CJ62" s="517"/>
      <c r="CK62" s="517"/>
      <c r="CL62" s="517"/>
      <c r="CM62" s="517"/>
      <c r="CN62" s="517"/>
      <c r="CO62" s="517"/>
      <c r="CP62" s="517"/>
      <c r="CQ62" s="517"/>
      <c r="CR62" s="517"/>
      <c r="CS62" s="517"/>
      <c r="CT62" s="517"/>
      <c r="CU62" s="517"/>
      <c r="CV62" s="517"/>
      <c r="CW62" s="517"/>
      <c r="CX62" s="517"/>
      <c r="CY62" s="517"/>
      <c r="CZ62" s="517"/>
      <c r="DA62" s="517"/>
    </row>
    <row r="63" spans="1:105" ht="12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</row>
    <row r="64" spans="1:105" s="124" customFormat="1" ht="14.25">
      <c r="A64" s="465" t="s">
        <v>227</v>
      </c>
      <c r="B64" s="465"/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  <c r="AW64" s="465"/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5"/>
      <c r="BV64" s="465"/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465"/>
      <c r="CH64" s="465"/>
      <c r="CI64" s="465"/>
      <c r="CJ64" s="465"/>
      <c r="CK64" s="465"/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5"/>
      <c r="CZ64" s="465"/>
      <c r="DA64" s="465"/>
    </row>
    <row r="65" spans="1:105" ht="6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</row>
    <row r="66" spans="1:105" s="124" customFormat="1" ht="14.25">
      <c r="A66" s="143" t="s">
        <v>181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8"/>
      <c r="AV66" s="518"/>
      <c r="AW66" s="518"/>
      <c r="AX66" s="518"/>
      <c r="AY66" s="518"/>
      <c r="AZ66" s="518"/>
      <c r="BA66" s="518"/>
      <c r="BB66" s="518"/>
      <c r="BC66" s="518"/>
      <c r="BD66" s="518"/>
      <c r="BE66" s="518"/>
      <c r="BF66" s="518"/>
      <c r="BG66" s="518"/>
      <c r="BH66" s="518"/>
      <c r="BI66" s="518"/>
      <c r="BJ66" s="518"/>
      <c r="BK66" s="518"/>
      <c r="BL66" s="518"/>
      <c r="BM66" s="518"/>
      <c r="BN66" s="518"/>
      <c r="BO66" s="518"/>
      <c r="BP66" s="518"/>
      <c r="BQ66" s="518"/>
      <c r="BR66" s="518"/>
      <c r="BS66" s="518"/>
      <c r="BT66" s="518"/>
      <c r="BU66" s="518"/>
      <c r="BV66" s="518"/>
      <c r="BW66" s="518"/>
      <c r="BX66" s="518"/>
      <c r="BY66" s="518"/>
      <c r="BZ66" s="518"/>
      <c r="CA66" s="518"/>
      <c r="CB66" s="518"/>
      <c r="CC66" s="518"/>
      <c r="CD66" s="518"/>
      <c r="CE66" s="518"/>
      <c r="CF66" s="518"/>
      <c r="CG66" s="518"/>
      <c r="CH66" s="518"/>
      <c r="CI66" s="518"/>
      <c r="CJ66" s="518"/>
      <c r="CK66" s="518"/>
      <c r="CL66" s="518"/>
      <c r="CM66" s="518"/>
      <c r="CN66" s="518"/>
      <c r="CO66" s="518"/>
      <c r="CP66" s="518"/>
      <c r="CQ66" s="518"/>
      <c r="CR66" s="518"/>
      <c r="CS66" s="518"/>
      <c r="CT66" s="518"/>
      <c r="CU66" s="518"/>
      <c r="CV66" s="518"/>
      <c r="CW66" s="518"/>
      <c r="CX66" s="518"/>
      <c r="CY66" s="518"/>
      <c r="CZ66" s="518"/>
      <c r="DA66" s="518"/>
    </row>
    <row r="67" spans="1:105" s="124" customFormat="1" ht="6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</row>
    <row r="68" spans="1:105" s="124" customFormat="1" ht="14.25">
      <c r="A68" s="433" t="s">
        <v>182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83"/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3"/>
      <c r="BD68" s="483"/>
      <c r="BE68" s="483"/>
      <c r="BF68" s="483"/>
      <c r="BG68" s="483"/>
      <c r="BH68" s="483"/>
      <c r="BI68" s="483"/>
      <c r="BJ68" s="483"/>
      <c r="BK68" s="483"/>
      <c r="BL68" s="483"/>
      <c r="BM68" s="483"/>
      <c r="BN68" s="483"/>
      <c r="BO68" s="483"/>
      <c r="BP68" s="483"/>
      <c r="BQ68" s="483"/>
      <c r="BR68" s="483"/>
      <c r="BS68" s="483"/>
      <c r="BT68" s="483"/>
      <c r="BU68" s="483"/>
      <c r="BV68" s="483"/>
      <c r="BW68" s="483"/>
      <c r="BX68" s="483"/>
      <c r="BY68" s="483"/>
      <c r="BZ68" s="483"/>
      <c r="CA68" s="483"/>
      <c r="CB68" s="483"/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3"/>
      <c r="CN68" s="483"/>
      <c r="CO68" s="483"/>
      <c r="CP68" s="483"/>
      <c r="CQ68" s="483"/>
      <c r="CR68" s="483"/>
      <c r="CS68" s="483"/>
      <c r="CT68" s="483"/>
      <c r="CU68" s="483"/>
      <c r="CV68" s="483"/>
      <c r="CW68" s="483"/>
      <c r="CX68" s="483"/>
      <c r="CY68" s="483"/>
      <c r="CZ68" s="483"/>
      <c r="DA68" s="483"/>
    </row>
    <row r="69" spans="1:105" ht="10.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</row>
    <row r="70" spans="1:105" s="126" customFormat="1" ht="45" customHeight="1">
      <c r="A70" s="435" t="s">
        <v>64</v>
      </c>
      <c r="B70" s="436"/>
      <c r="C70" s="436"/>
      <c r="D70" s="436"/>
      <c r="E70" s="436"/>
      <c r="F70" s="436"/>
      <c r="G70" s="437"/>
      <c r="H70" s="435" t="s">
        <v>65</v>
      </c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7"/>
      <c r="BD70" s="435" t="s">
        <v>228</v>
      </c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436"/>
      <c r="BQ70" s="436"/>
      <c r="BR70" s="436"/>
      <c r="BS70" s="437"/>
      <c r="BT70" s="435" t="s">
        <v>229</v>
      </c>
      <c r="BU70" s="436"/>
      <c r="BV70" s="436"/>
      <c r="BW70" s="436"/>
      <c r="BX70" s="436"/>
      <c r="BY70" s="436"/>
      <c r="BZ70" s="436"/>
      <c r="CA70" s="436"/>
      <c r="CB70" s="436"/>
      <c r="CC70" s="436"/>
      <c r="CD70" s="436"/>
      <c r="CE70" s="436"/>
      <c r="CF70" s="436"/>
      <c r="CG70" s="436"/>
      <c r="CH70" s="436"/>
      <c r="CI70" s="437"/>
      <c r="CJ70" s="435" t="s">
        <v>230</v>
      </c>
      <c r="CK70" s="436"/>
      <c r="CL70" s="436"/>
      <c r="CM70" s="436"/>
      <c r="CN70" s="436"/>
      <c r="CO70" s="436"/>
      <c r="CP70" s="436"/>
      <c r="CQ70" s="436"/>
      <c r="CR70" s="436"/>
      <c r="CS70" s="436"/>
      <c r="CT70" s="436"/>
      <c r="CU70" s="436"/>
      <c r="CV70" s="436"/>
      <c r="CW70" s="436"/>
      <c r="CX70" s="436"/>
      <c r="CY70" s="436"/>
      <c r="CZ70" s="436"/>
      <c r="DA70" s="437"/>
    </row>
    <row r="71" spans="1:105" s="127" customFormat="1" ht="12.75">
      <c r="A71" s="431">
        <v>1</v>
      </c>
      <c r="B71" s="431"/>
      <c r="C71" s="431"/>
      <c r="D71" s="431"/>
      <c r="E71" s="431"/>
      <c r="F71" s="431"/>
      <c r="G71" s="431"/>
      <c r="H71" s="431">
        <v>2</v>
      </c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>
        <v>3</v>
      </c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>
        <v>4</v>
      </c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>
        <v>5</v>
      </c>
      <c r="CK71" s="431"/>
      <c r="CL71" s="431"/>
      <c r="CM71" s="431"/>
      <c r="CN71" s="431"/>
      <c r="CO71" s="431"/>
      <c r="CP71" s="431"/>
      <c r="CQ71" s="431"/>
      <c r="CR71" s="431"/>
      <c r="CS71" s="431"/>
      <c r="CT71" s="431"/>
      <c r="CU71" s="431"/>
      <c r="CV71" s="431"/>
      <c r="CW71" s="431"/>
      <c r="CX71" s="431"/>
      <c r="CY71" s="431"/>
      <c r="CZ71" s="431"/>
      <c r="DA71" s="431"/>
    </row>
    <row r="72" spans="1:105" s="128" customFormat="1" ht="15" customHeight="1">
      <c r="A72" s="425"/>
      <c r="B72" s="425"/>
      <c r="C72" s="425"/>
      <c r="D72" s="425"/>
      <c r="E72" s="425"/>
      <c r="F72" s="425"/>
      <c r="G72" s="425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3"/>
      <c r="AD72" s="423"/>
      <c r="AE72" s="423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4"/>
      <c r="BE72" s="424"/>
      <c r="BF72" s="424"/>
      <c r="BG72" s="424"/>
      <c r="BH72" s="424"/>
      <c r="BI72" s="424"/>
      <c r="BJ72" s="424"/>
      <c r="BK72" s="424"/>
      <c r="BL72" s="424"/>
      <c r="BM72" s="424"/>
      <c r="BN72" s="424"/>
      <c r="BO72" s="424"/>
      <c r="BP72" s="424"/>
      <c r="BQ72" s="424"/>
      <c r="BR72" s="424"/>
      <c r="BS72" s="424"/>
      <c r="BT72" s="424"/>
      <c r="BU72" s="424"/>
      <c r="BV72" s="424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/>
      <c r="CX72" s="424"/>
      <c r="CY72" s="424"/>
      <c r="CZ72" s="424"/>
      <c r="DA72" s="424"/>
    </row>
    <row r="73" spans="1:105" s="128" customFormat="1" ht="15" customHeight="1">
      <c r="A73" s="425"/>
      <c r="B73" s="425"/>
      <c r="C73" s="425"/>
      <c r="D73" s="425"/>
      <c r="E73" s="425"/>
      <c r="F73" s="425"/>
      <c r="G73" s="425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</row>
    <row r="74" spans="1:105" s="128" customFormat="1" ht="15" customHeight="1">
      <c r="A74" s="425"/>
      <c r="B74" s="425"/>
      <c r="C74" s="425"/>
      <c r="D74" s="425"/>
      <c r="E74" s="425"/>
      <c r="F74" s="425"/>
      <c r="G74" s="425"/>
      <c r="H74" s="474" t="s">
        <v>192</v>
      </c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5"/>
      <c r="BD74" s="424" t="s">
        <v>175</v>
      </c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 t="s">
        <v>175</v>
      </c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/>
      <c r="CX74" s="424"/>
      <c r="CY74" s="424"/>
      <c r="CZ74" s="424"/>
      <c r="DA74" s="424"/>
    </row>
    <row r="75" spans="1:105" s="129" customFormat="1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</row>
    <row r="76" spans="1:105" s="124" customFormat="1" ht="14.25">
      <c r="A76" s="465" t="s">
        <v>231</v>
      </c>
      <c r="B76" s="465"/>
      <c r="C76" s="465"/>
      <c r="D76" s="465"/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5"/>
      <c r="BF76" s="465"/>
      <c r="BG76" s="465"/>
      <c r="BH76" s="465"/>
      <c r="BI76" s="465"/>
      <c r="BJ76" s="465"/>
      <c r="BK76" s="465"/>
      <c r="BL76" s="465"/>
      <c r="BM76" s="465"/>
      <c r="BN76" s="465"/>
      <c r="BO76" s="465"/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5"/>
      <c r="CB76" s="465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5"/>
      <c r="CR76" s="465"/>
      <c r="CS76" s="465"/>
      <c r="CT76" s="465"/>
      <c r="CU76" s="465"/>
      <c r="CV76" s="465"/>
      <c r="CW76" s="465"/>
      <c r="CX76" s="465"/>
      <c r="CY76" s="465"/>
      <c r="CZ76" s="465"/>
      <c r="DA76" s="465"/>
    </row>
    <row r="77" spans="1:105" s="124" customFormat="1" ht="55.5" customHeight="1">
      <c r="A77" s="435" t="s">
        <v>64</v>
      </c>
      <c r="B77" s="436"/>
      <c r="C77" s="436"/>
      <c r="D77" s="436"/>
      <c r="E77" s="436"/>
      <c r="F77" s="436"/>
      <c r="G77" s="437"/>
      <c r="H77" s="435" t="s">
        <v>232</v>
      </c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6"/>
      <c r="BB77" s="436"/>
      <c r="BC77" s="437"/>
      <c r="BD77" s="435" t="s">
        <v>233</v>
      </c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36"/>
      <c r="BQ77" s="436"/>
      <c r="BR77" s="436"/>
      <c r="BS77" s="437"/>
      <c r="BT77" s="435" t="s">
        <v>234</v>
      </c>
      <c r="BU77" s="436"/>
      <c r="BV77" s="436"/>
      <c r="BW77" s="436"/>
      <c r="BX77" s="436"/>
      <c r="BY77" s="436"/>
      <c r="BZ77" s="436"/>
      <c r="CA77" s="436"/>
      <c r="CB77" s="436"/>
      <c r="CC77" s="436"/>
      <c r="CD77" s="437"/>
      <c r="CE77" s="435" t="s">
        <v>235</v>
      </c>
      <c r="CF77" s="436"/>
      <c r="CG77" s="436"/>
      <c r="CH77" s="436"/>
      <c r="CI77" s="436"/>
      <c r="CJ77" s="436"/>
      <c r="CK77" s="436"/>
      <c r="CL77" s="436"/>
      <c r="CM77" s="436"/>
      <c r="CN77" s="436"/>
      <c r="CO77" s="436"/>
      <c r="CP77" s="436"/>
      <c r="CQ77" s="436"/>
      <c r="CR77" s="436"/>
      <c r="CS77" s="436"/>
      <c r="CT77" s="436"/>
      <c r="CU77" s="436"/>
      <c r="CV77" s="436"/>
      <c r="CW77" s="436"/>
      <c r="CX77" s="436"/>
      <c r="CY77" s="436"/>
      <c r="CZ77" s="436"/>
      <c r="DA77" s="437"/>
    </row>
    <row r="78" spans="1:105" s="124" customFormat="1" ht="14.25">
      <c r="A78" s="431">
        <v>1</v>
      </c>
      <c r="B78" s="431"/>
      <c r="C78" s="431"/>
      <c r="D78" s="431"/>
      <c r="E78" s="431"/>
      <c r="F78" s="431"/>
      <c r="G78" s="431"/>
      <c r="H78" s="431">
        <v>2</v>
      </c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>
        <v>3</v>
      </c>
      <c r="BE78" s="431"/>
      <c r="BF78" s="431"/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431"/>
      <c r="BS78" s="431"/>
      <c r="BT78" s="431">
        <v>4</v>
      </c>
      <c r="BU78" s="431"/>
      <c r="BV78" s="431"/>
      <c r="BW78" s="431"/>
      <c r="BX78" s="431"/>
      <c r="BY78" s="431"/>
      <c r="BZ78" s="431"/>
      <c r="CA78" s="431"/>
      <c r="CB78" s="431"/>
      <c r="CC78" s="431"/>
      <c r="CD78" s="431"/>
      <c r="CE78" s="431">
        <v>5</v>
      </c>
      <c r="CF78" s="431"/>
      <c r="CG78" s="431"/>
      <c r="CH78" s="431"/>
      <c r="CI78" s="431"/>
      <c r="CJ78" s="431"/>
      <c r="CK78" s="431"/>
      <c r="CL78" s="431"/>
      <c r="CM78" s="431"/>
      <c r="CN78" s="431"/>
      <c r="CO78" s="431"/>
      <c r="CP78" s="431"/>
      <c r="CQ78" s="431"/>
      <c r="CR78" s="431"/>
      <c r="CS78" s="431"/>
      <c r="CT78" s="431"/>
      <c r="CU78" s="431"/>
      <c r="CV78" s="431"/>
      <c r="CW78" s="431"/>
      <c r="CX78" s="431"/>
      <c r="CY78" s="431"/>
      <c r="CZ78" s="431"/>
      <c r="DA78" s="431"/>
    </row>
    <row r="79" spans="1:105" s="124" customFormat="1" ht="14.25">
      <c r="A79" s="425"/>
      <c r="B79" s="425"/>
      <c r="C79" s="425"/>
      <c r="D79" s="425"/>
      <c r="E79" s="425"/>
      <c r="F79" s="425"/>
      <c r="G79" s="425"/>
      <c r="H79" s="427" t="s">
        <v>307</v>
      </c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8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 t="s">
        <v>175</v>
      </c>
      <c r="BU79" s="424"/>
      <c r="BV79" s="424"/>
      <c r="BW79" s="424"/>
      <c r="BX79" s="424"/>
      <c r="BY79" s="424"/>
      <c r="BZ79" s="424"/>
      <c r="CA79" s="424"/>
      <c r="CB79" s="424"/>
      <c r="CC79" s="424"/>
      <c r="CD79" s="424"/>
      <c r="CE79" s="484">
        <f>CE89+CE98+CE108</f>
        <v>883400</v>
      </c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/>
      <c r="CX79" s="485"/>
      <c r="CY79" s="485"/>
      <c r="CZ79" s="485"/>
      <c r="DA79" s="485"/>
    </row>
    <row r="80" spans="1:105" s="138" customFormat="1" ht="14.25">
      <c r="A80" s="132"/>
      <c r="B80" s="132"/>
      <c r="C80" s="132"/>
      <c r="D80" s="132"/>
      <c r="E80" s="132"/>
      <c r="F80" s="132"/>
      <c r="G80" s="132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8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</row>
    <row r="81" spans="1:105" s="124" customFormat="1" ht="14.25">
      <c r="A81" s="465" t="s">
        <v>181</v>
      </c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32" t="s">
        <v>308</v>
      </c>
      <c r="Y81" s="432"/>
      <c r="Z81" s="432"/>
      <c r="AA81" s="432"/>
      <c r="AB81" s="432"/>
      <c r="AC81" s="432"/>
      <c r="AD81" s="432"/>
      <c r="AE81" s="432"/>
      <c r="AF81" s="432"/>
      <c r="AG81" s="432"/>
      <c r="AH81" s="432"/>
      <c r="AI81" s="432"/>
      <c r="AJ81" s="432"/>
      <c r="AK81" s="432"/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/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</row>
    <row r="82" spans="1:105" s="124" customFormat="1" ht="6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</row>
    <row r="83" spans="1:105" s="124" customFormat="1" ht="14.25">
      <c r="A83" s="433" t="s">
        <v>182</v>
      </c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4" t="s">
        <v>309</v>
      </c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/>
      <c r="CU83" s="434"/>
      <c r="CV83" s="434"/>
      <c r="CW83" s="434"/>
      <c r="CX83" s="434"/>
      <c r="CY83" s="434"/>
      <c r="CZ83" s="434"/>
      <c r="DA83" s="434"/>
    </row>
    <row r="84" spans="1:105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</row>
    <row r="85" spans="1:105" s="126" customFormat="1" ht="55.5" customHeight="1">
      <c r="A85" s="435" t="s">
        <v>64</v>
      </c>
      <c r="B85" s="436"/>
      <c r="C85" s="436"/>
      <c r="D85" s="436"/>
      <c r="E85" s="436"/>
      <c r="F85" s="436"/>
      <c r="G85" s="437"/>
      <c r="H85" s="435" t="s">
        <v>232</v>
      </c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436"/>
      <c r="AE85" s="436"/>
      <c r="AF85" s="436"/>
      <c r="AG85" s="436"/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7"/>
      <c r="BD85" s="435" t="s">
        <v>233</v>
      </c>
      <c r="BE85" s="436"/>
      <c r="BF85" s="436"/>
      <c r="BG85" s="436"/>
      <c r="BH85" s="436"/>
      <c r="BI85" s="436"/>
      <c r="BJ85" s="436"/>
      <c r="BK85" s="436"/>
      <c r="BL85" s="436"/>
      <c r="BM85" s="436"/>
      <c r="BN85" s="436"/>
      <c r="BO85" s="436"/>
      <c r="BP85" s="436"/>
      <c r="BQ85" s="436"/>
      <c r="BR85" s="436"/>
      <c r="BS85" s="437"/>
      <c r="BT85" s="435" t="s">
        <v>234</v>
      </c>
      <c r="BU85" s="436"/>
      <c r="BV85" s="436"/>
      <c r="BW85" s="436"/>
      <c r="BX85" s="436"/>
      <c r="BY85" s="436"/>
      <c r="BZ85" s="436"/>
      <c r="CA85" s="436"/>
      <c r="CB85" s="436"/>
      <c r="CC85" s="436"/>
      <c r="CD85" s="437"/>
      <c r="CE85" s="435" t="s">
        <v>235</v>
      </c>
      <c r="CF85" s="436"/>
      <c r="CG85" s="436"/>
      <c r="CH85" s="436"/>
      <c r="CI85" s="436"/>
      <c r="CJ85" s="436"/>
      <c r="CK85" s="436"/>
      <c r="CL85" s="436"/>
      <c r="CM85" s="436"/>
      <c r="CN85" s="436"/>
      <c r="CO85" s="436"/>
      <c r="CP85" s="436"/>
      <c r="CQ85" s="436"/>
      <c r="CR85" s="436"/>
      <c r="CS85" s="436"/>
      <c r="CT85" s="436"/>
      <c r="CU85" s="436"/>
      <c r="CV85" s="436"/>
      <c r="CW85" s="436"/>
      <c r="CX85" s="436"/>
      <c r="CY85" s="436"/>
      <c r="CZ85" s="436"/>
      <c r="DA85" s="437"/>
    </row>
    <row r="86" spans="1:105" s="127" customFormat="1" ht="12.75">
      <c r="A86" s="431">
        <v>1</v>
      </c>
      <c r="B86" s="431"/>
      <c r="C86" s="431"/>
      <c r="D86" s="431"/>
      <c r="E86" s="431"/>
      <c r="F86" s="431"/>
      <c r="G86" s="431"/>
      <c r="H86" s="431">
        <v>2</v>
      </c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  <c r="BB86" s="431"/>
      <c r="BC86" s="431"/>
      <c r="BD86" s="431">
        <v>3</v>
      </c>
      <c r="BE86" s="431"/>
      <c r="BF86" s="431"/>
      <c r="BG86" s="431"/>
      <c r="BH86" s="431"/>
      <c r="BI86" s="431"/>
      <c r="BJ86" s="431"/>
      <c r="BK86" s="431"/>
      <c r="BL86" s="431"/>
      <c r="BM86" s="431"/>
      <c r="BN86" s="431"/>
      <c r="BO86" s="431"/>
      <c r="BP86" s="431"/>
      <c r="BQ86" s="431"/>
      <c r="BR86" s="431"/>
      <c r="BS86" s="431"/>
      <c r="BT86" s="431">
        <v>4</v>
      </c>
      <c r="BU86" s="431"/>
      <c r="BV86" s="431"/>
      <c r="BW86" s="431"/>
      <c r="BX86" s="431"/>
      <c r="BY86" s="431"/>
      <c r="BZ86" s="431"/>
      <c r="CA86" s="431"/>
      <c r="CB86" s="431"/>
      <c r="CC86" s="431"/>
      <c r="CD86" s="431"/>
      <c r="CE86" s="431">
        <v>5</v>
      </c>
      <c r="CF86" s="431"/>
      <c r="CG86" s="431"/>
      <c r="CH86" s="431"/>
      <c r="CI86" s="431"/>
      <c r="CJ86" s="431"/>
      <c r="CK86" s="431"/>
      <c r="CL86" s="431"/>
      <c r="CM86" s="431"/>
      <c r="CN86" s="431"/>
      <c r="CO86" s="431"/>
      <c r="CP86" s="431"/>
      <c r="CQ86" s="431"/>
      <c r="CR86" s="431"/>
      <c r="CS86" s="431"/>
      <c r="CT86" s="431"/>
      <c r="CU86" s="431"/>
      <c r="CV86" s="431"/>
      <c r="CW86" s="431"/>
      <c r="CX86" s="431"/>
      <c r="CY86" s="431"/>
      <c r="CZ86" s="431"/>
      <c r="DA86" s="431"/>
    </row>
    <row r="87" spans="1:105" s="128" customFormat="1" ht="15" customHeight="1">
      <c r="A87" s="425" t="s">
        <v>42</v>
      </c>
      <c r="B87" s="425"/>
      <c r="C87" s="425"/>
      <c r="D87" s="425"/>
      <c r="E87" s="425"/>
      <c r="F87" s="425"/>
      <c r="G87" s="425"/>
      <c r="H87" s="423" t="s">
        <v>310</v>
      </c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3"/>
      <c r="AS87" s="423"/>
      <c r="AT87" s="423"/>
      <c r="AU87" s="423"/>
      <c r="AV87" s="423"/>
      <c r="AW87" s="423"/>
      <c r="AX87" s="423"/>
      <c r="AY87" s="423"/>
      <c r="AZ87" s="423"/>
      <c r="BA87" s="423"/>
      <c r="BB87" s="423"/>
      <c r="BC87" s="423"/>
      <c r="BD87" s="426"/>
      <c r="BE87" s="426"/>
      <c r="BF87" s="426"/>
      <c r="BG87" s="426"/>
      <c r="BH87" s="426"/>
      <c r="BI87" s="426"/>
      <c r="BJ87" s="426"/>
      <c r="BK87" s="426"/>
      <c r="BL87" s="426"/>
      <c r="BM87" s="426"/>
      <c r="BN87" s="426"/>
      <c r="BO87" s="426"/>
      <c r="BP87" s="426"/>
      <c r="BQ87" s="426"/>
      <c r="BR87" s="426"/>
      <c r="BS87" s="426"/>
      <c r="BT87" s="426"/>
      <c r="BU87" s="426"/>
      <c r="BV87" s="426"/>
      <c r="BW87" s="426"/>
      <c r="BX87" s="426"/>
      <c r="BY87" s="426"/>
      <c r="BZ87" s="426"/>
      <c r="CA87" s="426"/>
      <c r="CB87" s="426"/>
      <c r="CC87" s="426"/>
      <c r="CD87" s="426"/>
      <c r="CE87" s="426">
        <v>655495</v>
      </c>
      <c r="CF87" s="426"/>
      <c r="CG87" s="426"/>
      <c r="CH87" s="426"/>
      <c r="CI87" s="426"/>
      <c r="CJ87" s="426"/>
      <c r="CK87" s="426"/>
      <c r="CL87" s="426"/>
      <c r="CM87" s="426"/>
      <c r="CN87" s="426"/>
      <c r="CO87" s="426"/>
      <c r="CP87" s="426"/>
      <c r="CQ87" s="426"/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</row>
    <row r="88" spans="1:105" s="128" customFormat="1" ht="15" customHeight="1">
      <c r="A88" s="425" t="s">
        <v>214</v>
      </c>
      <c r="B88" s="425"/>
      <c r="C88" s="425"/>
      <c r="D88" s="425"/>
      <c r="E88" s="425"/>
      <c r="F88" s="425"/>
      <c r="G88" s="425"/>
      <c r="H88" s="423" t="s">
        <v>311</v>
      </c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3"/>
      <c r="AS88" s="423"/>
      <c r="AT88" s="423"/>
      <c r="AU88" s="423"/>
      <c r="AV88" s="423"/>
      <c r="AW88" s="423"/>
      <c r="AX88" s="423"/>
      <c r="AY88" s="423"/>
      <c r="AZ88" s="423"/>
      <c r="BA88" s="423"/>
      <c r="BB88" s="423"/>
      <c r="BC88" s="423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>
        <v>216405</v>
      </c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</row>
    <row r="89" spans="1:105" s="128" customFormat="1" ht="15" customHeight="1">
      <c r="A89" s="425"/>
      <c r="B89" s="425"/>
      <c r="C89" s="425"/>
      <c r="D89" s="425"/>
      <c r="E89" s="425"/>
      <c r="F89" s="425"/>
      <c r="G89" s="425"/>
      <c r="H89" s="427" t="s">
        <v>192</v>
      </c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8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/>
      <c r="BN89" s="424"/>
      <c r="BO89" s="424"/>
      <c r="BP89" s="424"/>
      <c r="BQ89" s="424"/>
      <c r="BR89" s="424"/>
      <c r="BS89" s="424"/>
      <c r="BT89" s="424" t="s">
        <v>175</v>
      </c>
      <c r="BU89" s="424"/>
      <c r="BV89" s="424"/>
      <c r="BW89" s="424"/>
      <c r="BX89" s="424"/>
      <c r="BY89" s="424"/>
      <c r="BZ89" s="424"/>
      <c r="CA89" s="424"/>
      <c r="CB89" s="424"/>
      <c r="CC89" s="424"/>
      <c r="CD89" s="424"/>
      <c r="CE89" s="429">
        <f>CE87+CE88</f>
        <v>871900</v>
      </c>
      <c r="CF89" s="430"/>
      <c r="CG89" s="430"/>
      <c r="CH89" s="430"/>
      <c r="CI89" s="430"/>
      <c r="CJ89" s="430"/>
      <c r="CK89" s="430"/>
      <c r="CL89" s="430"/>
      <c r="CM89" s="430"/>
      <c r="CN89" s="430"/>
      <c r="CO89" s="430"/>
      <c r="CP89" s="430"/>
      <c r="CQ89" s="430"/>
      <c r="CR89" s="430"/>
      <c r="CS89" s="430"/>
      <c r="CT89" s="430"/>
      <c r="CU89" s="430"/>
      <c r="CV89" s="430"/>
      <c r="CW89" s="430"/>
      <c r="CX89" s="430"/>
      <c r="CY89" s="430"/>
      <c r="CZ89" s="430"/>
      <c r="DA89" s="430"/>
    </row>
    <row r="90" spans="1:105" s="128" customFormat="1" ht="7.5" customHeight="1">
      <c r="A90" s="132"/>
      <c r="B90" s="132"/>
      <c r="C90" s="132"/>
      <c r="D90" s="132"/>
      <c r="E90" s="132"/>
      <c r="F90" s="132"/>
      <c r="G90" s="132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50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</row>
    <row r="91" spans="1:105" s="128" customFormat="1" ht="15" customHeight="1">
      <c r="A91" s="143" t="s">
        <v>181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432" t="s">
        <v>312</v>
      </c>
      <c r="Y91" s="432"/>
      <c r="Z91" s="432"/>
      <c r="AA91" s="432"/>
      <c r="AB91" s="432"/>
      <c r="AC91" s="432"/>
      <c r="AD91" s="432"/>
      <c r="AE91" s="432"/>
      <c r="AF91" s="432"/>
      <c r="AG91" s="432"/>
      <c r="AH91" s="432"/>
      <c r="AI91" s="432"/>
      <c r="AJ91" s="432"/>
      <c r="AK91" s="432"/>
      <c r="AL91" s="432"/>
      <c r="AM91" s="432"/>
      <c r="AN91" s="432"/>
      <c r="AO91" s="432"/>
      <c r="AP91" s="432"/>
      <c r="AQ91" s="432"/>
      <c r="AR91" s="432"/>
      <c r="AS91" s="432"/>
      <c r="AT91" s="432"/>
      <c r="AU91" s="432"/>
      <c r="AV91" s="432"/>
      <c r="AW91" s="432"/>
      <c r="AX91" s="432"/>
      <c r="AY91" s="432"/>
      <c r="AZ91" s="432"/>
      <c r="BA91" s="432"/>
      <c r="BB91" s="432"/>
      <c r="BC91" s="432"/>
      <c r="BD91" s="432"/>
      <c r="BE91" s="432"/>
      <c r="BF91" s="432"/>
      <c r="BG91" s="432"/>
      <c r="BH91" s="432"/>
      <c r="BI91" s="432"/>
      <c r="BJ91" s="432"/>
      <c r="BK91" s="432"/>
      <c r="BL91" s="432"/>
      <c r="BM91" s="432"/>
      <c r="BN91" s="432"/>
      <c r="BO91" s="432"/>
      <c r="BP91" s="432"/>
      <c r="BQ91" s="432"/>
      <c r="BR91" s="432"/>
      <c r="BS91" s="432"/>
      <c r="BT91" s="432"/>
      <c r="BU91" s="432"/>
      <c r="BV91" s="432"/>
      <c r="BW91" s="432"/>
      <c r="BX91" s="432"/>
      <c r="BY91" s="432"/>
      <c r="BZ91" s="432"/>
      <c r="CA91" s="432"/>
      <c r="CB91" s="432"/>
      <c r="CC91" s="432"/>
      <c r="CD91" s="432"/>
      <c r="CE91" s="432"/>
      <c r="CF91" s="432"/>
      <c r="CG91" s="432"/>
      <c r="CH91" s="432"/>
      <c r="CI91" s="432"/>
      <c r="CJ91" s="432"/>
      <c r="CK91" s="432"/>
      <c r="CL91" s="432"/>
      <c r="CM91" s="432"/>
      <c r="CN91" s="432"/>
      <c r="CO91" s="432"/>
      <c r="CP91" s="432"/>
      <c r="CQ91" s="432"/>
      <c r="CR91" s="432"/>
      <c r="CS91" s="432"/>
      <c r="CT91" s="432"/>
      <c r="CU91" s="432"/>
      <c r="CV91" s="432"/>
      <c r="CW91" s="432"/>
      <c r="CX91" s="432"/>
      <c r="CY91" s="432"/>
      <c r="CZ91" s="432"/>
      <c r="DA91" s="432"/>
    </row>
    <row r="92" spans="1:105" s="128" customFormat="1" ht="1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</row>
    <row r="93" spans="1:105" s="128" customFormat="1" ht="15" customHeight="1">
      <c r="A93" s="433" t="s">
        <v>182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4" t="s">
        <v>309</v>
      </c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/>
      <c r="CX93" s="434"/>
      <c r="CY93" s="434"/>
      <c r="CZ93" s="434"/>
      <c r="DA93" s="434"/>
    </row>
    <row r="94" spans="1:105" s="128" customFormat="1" ht="1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</row>
    <row r="95" spans="1:105" s="128" customFormat="1" ht="41.25" customHeight="1">
      <c r="A95" s="435" t="s">
        <v>64</v>
      </c>
      <c r="B95" s="436"/>
      <c r="C95" s="436"/>
      <c r="D95" s="436"/>
      <c r="E95" s="436"/>
      <c r="F95" s="436"/>
      <c r="G95" s="437"/>
      <c r="H95" s="435" t="s">
        <v>232</v>
      </c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  <c r="AG95" s="436"/>
      <c r="AH95" s="436"/>
      <c r="AI95" s="436"/>
      <c r="AJ95" s="436"/>
      <c r="AK95" s="436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  <c r="AW95" s="436"/>
      <c r="AX95" s="436"/>
      <c r="AY95" s="436"/>
      <c r="AZ95" s="436"/>
      <c r="BA95" s="436"/>
      <c r="BB95" s="436"/>
      <c r="BC95" s="437"/>
      <c r="BD95" s="435" t="s">
        <v>233</v>
      </c>
      <c r="BE95" s="436"/>
      <c r="BF95" s="436"/>
      <c r="BG95" s="436"/>
      <c r="BH95" s="436"/>
      <c r="BI95" s="436"/>
      <c r="BJ95" s="436"/>
      <c r="BK95" s="436"/>
      <c r="BL95" s="436"/>
      <c r="BM95" s="436"/>
      <c r="BN95" s="436"/>
      <c r="BO95" s="436"/>
      <c r="BP95" s="436"/>
      <c r="BQ95" s="436"/>
      <c r="BR95" s="436"/>
      <c r="BS95" s="437"/>
      <c r="BT95" s="435" t="s">
        <v>234</v>
      </c>
      <c r="BU95" s="436"/>
      <c r="BV95" s="436"/>
      <c r="BW95" s="436"/>
      <c r="BX95" s="436"/>
      <c r="BY95" s="436"/>
      <c r="BZ95" s="436"/>
      <c r="CA95" s="436"/>
      <c r="CB95" s="436"/>
      <c r="CC95" s="436"/>
      <c r="CD95" s="437"/>
      <c r="CE95" s="435" t="s">
        <v>235</v>
      </c>
      <c r="CF95" s="436"/>
      <c r="CG95" s="436"/>
      <c r="CH95" s="436"/>
      <c r="CI95" s="436"/>
      <c r="CJ95" s="436"/>
      <c r="CK95" s="436"/>
      <c r="CL95" s="436"/>
      <c r="CM95" s="436"/>
      <c r="CN95" s="436"/>
      <c r="CO95" s="436"/>
      <c r="CP95" s="436"/>
      <c r="CQ95" s="436"/>
      <c r="CR95" s="436"/>
      <c r="CS95" s="436"/>
      <c r="CT95" s="436"/>
      <c r="CU95" s="436"/>
      <c r="CV95" s="436"/>
      <c r="CW95" s="436"/>
      <c r="CX95" s="436"/>
      <c r="CY95" s="436"/>
      <c r="CZ95" s="436"/>
      <c r="DA95" s="437"/>
    </row>
    <row r="96" spans="1:105" s="128" customFormat="1" ht="15" customHeight="1">
      <c r="A96" s="431">
        <v>1</v>
      </c>
      <c r="B96" s="431"/>
      <c r="C96" s="431"/>
      <c r="D96" s="431"/>
      <c r="E96" s="431"/>
      <c r="F96" s="431"/>
      <c r="G96" s="431"/>
      <c r="H96" s="431">
        <v>2</v>
      </c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>
        <v>3</v>
      </c>
      <c r="BE96" s="431"/>
      <c r="BF96" s="431"/>
      <c r="BG96" s="431"/>
      <c r="BH96" s="431"/>
      <c r="BI96" s="431"/>
      <c r="BJ96" s="431"/>
      <c r="BK96" s="431"/>
      <c r="BL96" s="431"/>
      <c r="BM96" s="431"/>
      <c r="BN96" s="431"/>
      <c r="BO96" s="431"/>
      <c r="BP96" s="431"/>
      <c r="BQ96" s="431"/>
      <c r="BR96" s="431"/>
      <c r="BS96" s="431"/>
      <c r="BT96" s="431">
        <v>4</v>
      </c>
      <c r="BU96" s="431"/>
      <c r="BV96" s="431"/>
      <c r="BW96" s="431"/>
      <c r="BX96" s="431"/>
      <c r="BY96" s="431"/>
      <c r="BZ96" s="431"/>
      <c r="CA96" s="431"/>
      <c r="CB96" s="431"/>
      <c r="CC96" s="431"/>
      <c r="CD96" s="431"/>
      <c r="CE96" s="431">
        <v>5</v>
      </c>
      <c r="CF96" s="431"/>
      <c r="CG96" s="431"/>
      <c r="CH96" s="431"/>
      <c r="CI96" s="431"/>
      <c r="CJ96" s="431"/>
      <c r="CK96" s="431"/>
      <c r="CL96" s="431"/>
      <c r="CM96" s="431"/>
      <c r="CN96" s="431"/>
      <c r="CO96" s="431"/>
      <c r="CP96" s="431"/>
      <c r="CQ96" s="431"/>
      <c r="CR96" s="431"/>
      <c r="CS96" s="431"/>
      <c r="CT96" s="431"/>
      <c r="CU96" s="431"/>
      <c r="CV96" s="431"/>
      <c r="CW96" s="431"/>
      <c r="CX96" s="431"/>
      <c r="CY96" s="431"/>
      <c r="CZ96" s="431"/>
      <c r="DA96" s="431"/>
    </row>
    <row r="97" spans="1:105" s="128" customFormat="1" ht="15" customHeight="1">
      <c r="A97" s="425" t="s">
        <v>42</v>
      </c>
      <c r="B97" s="425"/>
      <c r="C97" s="425"/>
      <c r="D97" s="425"/>
      <c r="E97" s="425"/>
      <c r="F97" s="425"/>
      <c r="G97" s="425"/>
      <c r="H97" s="423" t="s">
        <v>313</v>
      </c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6"/>
      <c r="BE97" s="426"/>
      <c r="BF97" s="426"/>
      <c r="BG97" s="426"/>
      <c r="BH97" s="426"/>
      <c r="BI97" s="426"/>
      <c r="BJ97" s="426"/>
      <c r="BK97" s="426"/>
      <c r="BL97" s="426"/>
      <c r="BM97" s="426"/>
      <c r="BN97" s="426"/>
      <c r="BO97" s="426"/>
      <c r="BP97" s="426"/>
      <c r="BQ97" s="426"/>
      <c r="BR97" s="426"/>
      <c r="BS97" s="426"/>
      <c r="BT97" s="426"/>
      <c r="BU97" s="426"/>
      <c r="BV97" s="426"/>
      <c r="BW97" s="426"/>
      <c r="BX97" s="426"/>
      <c r="BY97" s="426"/>
      <c r="BZ97" s="426"/>
      <c r="CA97" s="426"/>
      <c r="CB97" s="426"/>
      <c r="CC97" s="426"/>
      <c r="CD97" s="426"/>
      <c r="CE97" s="426">
        <v>9718.71</v>
      </c>
      <c r="CF97" s="426"/>
      <c r="CG97" s="426"/>
      <c r="CH97" s="426"/>
      <c r="CI97" s="426"/>
      <c r="CJ97" s="426"/>
      <c r="CK97" s="426"/>
      <c r="CL97" s="426"/>
      <c r="CM97" s="426"/>
      <c r="CN97" s="426"/>
      <c r="CO97" s="426"/>
      <c r="CP97" s="426"/>
      <c r="CQ97" s="426"/>
      <c r="CR97" s="426"/>
      <c r="CS97" s="426"/>
      <c r="CT97" s="426"/>
      <c r="CU97" s="426"/>
      <c r="CV97" s="426"/>
      <c r="CW97" s="426"/>
      <c r="CX97" s="426"/>
      <c r="CY97" s="426"/>
      <c r="CZ97" s="426"/>
      <c r="DA97" s="426"/>
    </row>
    <row r="98" spans="1:105" s="128" customFormat="1" ht="15" customHeight="1">
      <c r="A98" s="425"/>
      <c r="B98" s="425"/>
      <c r="C98" s="425"/>
      <c r="D98" s="425"/>
      <c r="E98" s="425"/>
      <c r="F98" s="425"/>
      <c r="G98" s="425"/>
      <c r="H98" s="427" t="s">
        <v>192</v>
      </c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8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 t="s">
        <v>175</v>
      </c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9">
        <f>CE97</f>
        <v>9718.71</v>
      </c>
      <c r="CF98" s="430"/>
      <c r="CG98" s="430"/>
      <c r="CH98" s="430"/>
      <c r="CI98" s="430"/>
      <c r="CJ98" s="430"/>
      <c r="CK98" s="430"/>
      <c r="CL98" s="430"/>
      <c r="CM98" s="430"/>
      <c r="CN98" s="430"/>
      <c r="CO98" s="430"/>
      <c r="CP98" s="430"/>
      <c r="CQ98" s="430"/>
      <c r="CR98" s="430"/>
      <c r="CS98" s="430"/>
      <c r="CT98" s="430"/>
      <c r="CU98" s="430"/>
      <c r="CV98" s="430"/>
      <c r="CW98" s="430"/>
      <c r="CX98" s="430"/>
      <c r="CY98" s="430"/>
      <c r="CZ98" s="430"/>
      <c r="DA98" s="430"/>
    </row>
    <row r="99" spans="1:105" ht="12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</row>
    <row r="100" spans="1:105" ht="12" customHeight="1">
      <c r="A100" s="143" t="s">
        <v>181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432" t="s">
        <v>395</v>
      </c>
      <c r="Y100" s="432"/>
      <c r="Z100" s="432"/>
      <c r="AA100" s="432"/>
      <c r="AB100" s="432"/>
      <c r="AC100" s="432"/>
      <c r="AD100" s="432"/>
      <c r="AE100" s="432"/>
      <c r="AF100" s="432"/>
      <c r="AG100" s="432"/>
      <c r="AH100" s="432"/>
      <c r="AI100" s="432"/>
      <c r="AJ100" s="432"/>
      <c r="AK100" s="432"/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32"/>
      <c r="AW100" s="432"/>
      <c r="AX100" s="432"/>
      <c r="AY100" s="432"/>
      <c r="AZ100" s="432"/>
      <c r="BA100" s="432"/>
      <c r="BB100" s="432"/>
      <c r="BC100" s="432"/>
      <c r="BD100" s="432"/>
      <c r="BE100" s="432"/>
      <c r="BF100" s="432"/>
      <c r="BG100" s="432"/>
      <c r="BH100" s="432"/>
      <c r="BI100" s="432"/>
      <c r="BJ100" s="432"/>
      <c r="BK100" s="432"/>
      <c r="BL100" s="432"/>
      <c r="BM100" s="432"/>
      <c r="BN100" s="432"/>
      <c r="BO100" s="432"/>
      <c r="BP100" s="432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  <c r="CG100" s="432"/>
      <c r="CH100" s="432"/>
      <c r="CI100" s="432"/>
      <c r="CJ100" s="432"/>
      <c r="CK100" s="432"/>
      <c r="CL100" s="432"/>
      <c r="CM100" s="432"/>
      <c r="CN100" s="432"/>
      <c r="CO100" s="432"/>
      <c r="CP100" s="432"/>
      <c r="CQ100" s="432"/>
      <c r="CR100" s="432"/>
      <c r="CS100" s="432"/>
      <c r="CT100" s="432"/>
      <c r="CU100" s="432"/>
      <c r="CV100" s="432"/>
      <c r="CW100" s="432"/>
      <c r="CX100" s="432"/>
      <c r="CY100" s="432"/>
      <c r="CZ100" s="432"/>
      <c r="DA100" s="432"/>
    </row>
    <row r="101" spans="1:105" ht="12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</row>
    <row r="102" spans="1:105" ht="12" customHeight="1">
      <c r="A102" s="433" t="s">
        <v>182</v>
      </c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4" t="s">
        <v>309</v>
      </c>
      <c r="AQ102" s="434"/>
      <c r="AR102" s="434"/>
      <c r="AS102" s="434"/>
      <c r="AT102" s="434"/>
      <c r="AU102" s="434"/>
      <c r="AV102" s="434"/>
      <c r="AW102" s="434"/>
      <c r="AX102" s="434"/>
      <c r="AY102" s="434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434"/>
      <c r="CC102" s="434"/>
      <c r="CD102" s="434"/>
      <c r="CE102" s="434"/>
      <c r="CF102" s="434"/>
      <c r="CG102" s="434"/>
      <c r="CH102" s="434"/>
      <c r="CI102" s="434"/>
      <c r="CJ102" s="434"/>
      <c r="CK102" s="434"/>
      <c r="CL102" s="434"/>
      <c r="CM102" s="434"/>
      <c r="CN102" s="434"/>
      <c r="CO102" s="434"/>
      <c r="CP102" s="434"/>
      <c r="CQ102" s="434"/>
      <c r="CR102" s="434"/>
      <c r="CS102" s="434"/>
      <c r="CT102" s="434"/>
      <c r="CU102" s="434"/>
      <c r="CV102" s="434"/>
      <c r="CW102" s="434"/>
      <c r="CX102" s="434"/>
      <c r="CY102" s="434"/>
      <c r="CZ102" s="434"/>
      <c r="DA102" s="434"/>
    </row>
    <row r="103" spans="1:105" ht="12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</row>
    <row r="104" spans="1:105" ht="12" customHeight="1">
      <c r="A104" s="435" t="s">
        <v>64</v>
      </c>
      <c r="B104" s="436"/>
      <c r="C104" s="436"/>
      <c r="D104" s="436"/>
      <c r="E104" s="436"/>
      <c r="F104" s="436"/>
      <c r="G104" s="437"/>
      <c r="H104" s="435" t="s">
        <v>232</v>
      </c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7"/>
      <c r="BD104" s="435" t="s">
        <v>233</v>
      </c>
      <c r="BE104" s="436"/>
      <c r="BF104" s="436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7"/>
      <c r="BT104" s="435" t="s">
        <v>234</v>
      </c>
      <c r="BU104" s="436"/>
      <c r="BV104" s="436"/>
      <c r="BW104" s="436"/>
      <c r="BX104" s="436"/>
      <c r="BY104" s="436"/>
      <c r="BZ104" s="436"/>
      <c r="CA104" s="436"/>
      <c r="CB104" s="436"/>
      <c r="CC104" s="436"/>
      <c r="CD104" s="437"/>
      <c r="CE104" s="435" t="s">
        <v>235</v>
      </c>
      <c r="CF104" s="436"/>
      <c r="CG104" s="436"/>
      <c r="CH104" s="436"/>
      <c r="CI104" s="436"/>
      <c r="CJ104" s="436"/>
      <c r="CK104" s="436"/>
      <c r="CL104" s="436"/>
      <c r="CM104" s="436"/>
      <c r="CN104" s="436"/>
      <c r="CO104" s="436"/>
      <c r="CP104" s="436"/>
      <c r="CQ104" s="436"/>
      <c r="CR104" s="436"/>
      <c r="CS104" s="436"/>
      <c r="CT104" s="436"/>
      <c r="CU104" s="436"/>
      <c r="CV104" s="436"/>
      <c r="CW104" s="436"/>
      <c r="CX104" s="436"/>
      <c r="CY104" s="436"/>
      <c r="CZ104" s="436"/>
      <c r="DA104" s="437"/>
    </row>
    <row r="105" spans="1:105" ht="12" customHeight="1">
      <c r="A105" s="431">
        <v>1</v>
      </c>
      <c r="B105" s="431"/>
      <c r="C105" s="431"/>
      <c r="D105" s="431"/>
      <c r="E105" s="431"/>
      <c r="F105" s="431"/>
      <c r="G105" s="431"/>
      <c r="H105" s="431">
        <v>2</v>
      </c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  <c r="AU105" s="431"/>
      <c r="AV105" s="431"/>
      <c r="AW105" s="431"/>
      <c r="AX105" s="431"/>
      <c r="AY105" s="431"/>
      <c r="AZ105" s="431"/>
      <c r="BA105" s="431"/>
      <c r="BB105" s="431"/>
      <c r="BC105" s="431"/>
      <c r="BD105" s="431">
        <v>3</v>
      </c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1">
        <v>4</v>
      </c>
      <c r="BU105" s="431"/>
      <c r="BV105" s="431"/>
      <c r="BW105" s="431"/>
      <c r="BX105" s="431"/>
      <c r="BY105" s="431"/>
      <c r="BZ105" s="431"/>
      <c r="CA105" s="431"/>
      <c r="CB105" s="431"/>
      <c r="CC105" s="431"/>
      <c r="CD105" s="431"/>
      <c r="CE105" s="431">
        <v>5</v>
      </c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1"/>
      <c r="CP105" s="431"/>
      <c r="CQ105" s="431"/>
      <c r="CR105" s="431"/>
      <c r="CS105" s="431"/>
      <c r="CT105" s="431"/>
      <c r="CU105" s="431"/>
      <c r="CV105" s="431"/>
      <c r="CW105" s="431"/>
      <c r="CX105" s="431"/>
      <c r="CY105" s="431"/>
      <c r="CZ105" s="431"/>
      <c r="DA105" s="431"/>
    </row>
    <row r="106" spans="1:105" ht="12" customHeight="1">
      <c r="A106" s="425" t="s">
        <v>214</v>
      </c>
      <c r="B106" s="425"/>
      <c r="C106" s="425"/>
      <c r="D106" s="425"/>
      <c r="E106" s="425"/>
      <c r="F106" s="425"/>
      <c r="G106" s="425"/>
      <c r="H106" s="423" t="s">
        <v>396</v>
      </c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>
        <v>1500</v>
      </c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6"/>
      <c r="DA106" s="426"/>
    </row>
    <row r="107" spans="1:105" ht="12" customHeight="1">
      <c r="A107" s="425" t="s">
        <v>225</v>
      </c>
      <c r="B107" s="425"/>
      <c r="C107" s="425"/>
      <c r="D107" s="425"/>
      <c r="E107" s="425"/>
      <c r="F107" s="425"/>
      <c r="G107" s="425"/>
      <c r="H107" s="423" t="s">
        <v>397</v>
      </c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6"/>
      <c r="BE107" s="426"/>
      <c r="BF107" s="426"/>
      <c r="BG107" s="426"/>
      <c r="BH107" s="426"/>
      <c r="BI107" s="426"/>
      <c r="BJ107" s="426"/>
      <c r="BK107" s="426"/>
      <c r="BL107" s="426"/>
      <c r="BM107" s="426"/>
      <c r="BN107" s="426"/>
      <c r="BO107" s="426"/>
      <c r="BP107" s="426"/>
      <c r="BQ107" s="426"/>
      <c r="BR107" s="426"/>
      <c r="BS107" s="426"/>
      <c r="BT107" s="426"/>
      <c r="BU107" s="426"/>
      <c r="BV107" s="426"/>
      <c r="BW107" s="426"/>
      <c r="BX107" s="426"/>
      <c r="BY107" s="426"/>
      <c r="BZ107" s="426"/>
      <c r="CA107" s="426"/>
      <c r="CB107" s="426"/>
      <c r="CC107" s="426"/>
      <c r="CD107" s="426"/>
      <c r="CE107" s="426">
        <v>281.29</v>
      </c>
      <c r="CF107" s="426"/>
      <c r="CG107" s="426"/>
      <c r="CH107" s="426"/>
      <c r="CI107" s="426"/>
      <c r="CJ107" s="426"/>
      <c r="CK107" s="426"/>
      <c r="CL107" s="426"/>
      <c r="CM107" s="426"/>
      <c r="CN107" s="426"/>
      <c r="CO107" s="426"/>
      <c r="CP107" s="426"/>
      <c r="CQ107" s="426"/>
      <c r="CR107" s="426"/>
      <c r="CS107" s="426"/>
      <c r="CT107" s="426"/>
      <c r="CU107" s="426"/>
      <c r="CV107" s="426"/>
      <c r="CW107" s="426"/>
      <c r="CX107" s="426"/>
      <c r="CY107" s="426"/>
      <c r="CZ107" s="426"/>
      <c r="DA107" s="426"/>
    </row>
    <row r="108" spans="1:105" ht="12" customHeight="1">
      <c r="A108" s="425"/>
      <c r="B108" s="425"/>
      <c r="C108" s="425"/>
      <c r="D108" s="425"/>
      <c r="E108" s="425"/>
      <c r="F108" s="425"/>
      <c r="G108" s="425"/>
      <c r="H108" s="427" t="s">
        <v>192</v>
      </c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8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 t="s">
        <v>175</v>
      </c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9">
        <f>SUM(CE106:CE107)</f>
        <v>1781.29</v>
      </c>
      <c r="CF108" s="430"/>
      <c r="CG108" s="430"/>
      <c r="CH108" s="430"/>
      <c r="CI108" s="430"/>
      <c r="CJ108" s="430"/>
      <c r="CK108" s="430"/>
      <c r="CL108" s="430"/>
      <c r="CM108" s="430"/>
      <c r="CN108" s="430"/>
      <c r="CO108" s="430"/>
      <c r="CP108" s="430"/>
      <c r="CQ108" s="430"/>
      <c r="CR108" s="430"/>
      <c r="CS108" s="430"/>
      <c r="CT108" s="430"/>
      <c r="CU108" s="430"/>
      <c r="CV108" s="430"/>
      <c r="CW108" s="430"/>
      <c r="CX108" s="430"/>
      <c r="CY108" s="430"/>
      <c r="CZ108" s="430"/>
      <c r="DA108" s="430"/>
    </row>
    <row r="109" spans="1:105" ht="12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</row>
    <row r="110" spans="1:105" s="124" customFormat="1" ht="14.25">
      <c r="A110" s="465" t="s">
        <v>236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5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465"/>
      <c r="CN110" s="465"/>
      <c r="CO110" s="465"/>
      <c r="CP110" s="465"/>
      <c r="CQ110" s="465"/>
      <c r="CR110" s="465"/>
      <c r="CS110" s="465"/>
      <c r="CT110" s="465"/>
      <c r="CU110" s="465"/>
      <c r="CV110" s="465"/>
      <c r="CW110" s="465"/>
      <c r="CX110" s="465"/>
      <c r="CY110" s="465"/>
      <c r="CZ110" s="465"/>
      <c r="DA110" s="465"/>
    </row>
    <row r="111" spans="1:105" ht="6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</row>
    <row r="112" spans="1:105" s="124" customFormat="1" ht="14.25">
      <c r="A112" s="143" t="s">
        <v>181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18"/>
      <c r="AJ112" s="518"/>
      <c r="AK112" s="518"/>
      <c r="AL112" s="518"/>
      <c r="AM112" s="518"/>
      <c r="AN112" s="518"/>
      <c r="AO112" s="518"/>
      <c r="AP112" s="518"/>
      <c r="AQ112" s="518"/>
      <c r="AR112" s="518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8"/>
      <c r="BF112" s="518"/>
      <c r="BG112" s="518"/>
      <c r="BH112" s="518"/>
      <c r="BI112" s="518"/>
      <c r="BJ112" s="518"/>
      <c r="BK112" s="518"/>
      <c r="BL112" s="518"/>
      <c r="BM112" s="518"/>
      <c r="BN112" s="518"/>
      <c r="BO112" s="518"/>
      <c r="BP112" s="518"/>
      <c r="BQ112" s="518"/>
      <c r="BR112" s="518"/>
      <c r="BS112" s="518"/>
      <c r="BT112" s="518"/>
      <c r="BU112" s="518"/>
      <c r="BV112" s="518"/>
      <c r="BW112" s="518"/>
      <c r="BX112" s="518"/>
      <c r="BY112" s="518"/>
      <c r="BZ112" s="518"/>
      <c r="CA112" s="518"/>
      <c r="CB112" s="518"/>
      <c r="CC112" s="518"/>
      <c r="CD112" s="518"/>
      <c r="CE112" s="518"/>
      <c r="CF112" s="518"/>
      <c r="CG112" s="518"/>
      <c r="CH112" s="518"/>
      <c r="CI112" s="518"/>
      <c r="CJ112" s="518"/>
      <c r="CK112" s="518"/>
      <c r="CL112" s="518"/>
      <c r="CM112" s="518"/>
      <c r="CN112" s="518"/>
      <c r="CO112" s="518"/>
      <c r="CP112" s="518"/>
      <c r="CQ112" s="518"/>
      <c r="CR112" s="518"/>
      <c r="CS112" s="518"/>
      <c r="CT112" s="518"/>
      <c r="CU112" s="518"/>
      <c r="CV112" s="518"/>
      <c r="CW112" s="518"/>
      <c r="CX112" s="518"/>
      <c r="CY112" s="518"/>
      <c r="CZ112" s="518"/>
      <c r="DA112" s="518"/>
    </row>
    <row r="113" spans="1:105" s="124" customFormat="1" ht="6" customHeight="1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</row>
    <row r="114" spans="1:105" s="124" customFormat="1" ht="14.25">
      <c r="A114" s="433" t="s">
        <v>182</v>
      </c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33"/>
      <c r="AN114" s="433"/>
      <c r="AO114" s="433"/>
      <c r="AP114" s="483"/>
      <c r="AQ114" s="483"/>
      <c r="AR114" s="483"/>
      <c r="AS114" s="483"/>
      <c r="AT114" s="483"/>
      <c r="AU114" s="483"/>
      <c r="AV114" s="483"/>
      <c r="AW114" s="483"/>
      <c r="AX114" s="483"/>
      <c r="AY114" s="483"/>
      <c r="AZ114" s="483"/>
      <c r="BA114" s="483"/>
      <c r="BB114" s="483"/>
      <c r="BC114" s="483"/>
      <c r="BD114" s="483"/>
      <c r="BE114" s="483"/>
      <c r="BF114" s="483"/>
      <c r="BG114" s="483"/>
      <c r="BH114" s="483"/>
      <c r="BI114" s="483"/>
      <c r="BJ114" s="483"/>
      <c r="BK114" s="483"/>
      <c r="BL114" s="483"/>
      <c r="BM114" s="483"/>
      <c r="BN114" s="483"/>
      <c r="BO114" s="483"/>
      <c r="BP114" s="483"/>
      <c r="BQ114" s="483"/>
      <c r="BR114" s="483"/>
      <c r="BS114" s="483"/>
      <c r="BT114" s="483"/>
      <c r="BU114" s="483"/>
      <c r="BV114" s="483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483"/>
      <c r="CH114" s="483"/>
      <c r="CI114" s="483"/>
      <c r="CJ114" s="483"/>
      <c r="CK114" s="483"/>
      <c r="CL114" s="483"/>
      <c r="CM114" s="483"/>
      <c r="CN114" s="483"/>
      <c r="CO114" s="483"/>
      <c r="CP114" s="483"/>
      <c r="CQ114" s="483"/>
      <c r="CR114" s="483"/>
      <c r="CS114" s="483"/>
      <c r="CT114" s="483"/>
      <c r="CU114" s="483"/>
      <c r="CV114" s="483"/>
      <c r="CW114" s="483"/>
      <c r="CX114" s="483"/>
      <c r="CY114" s="483"/>
      <c r="CZ114" s="483"/>
      <c r="DA114" s="483"/>
    </row>
    <row r="115" spans="1:105" ht="10.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</row>
    <row r="116" spans="1:105" s="126" customFormat="1" ht="45" customHeight="1">
      <c r="A116" s="435" t="s">
        <v>64</v>
      </c>
      <c r="B116" s="436"/>
      <c r="C116" s="436"/>
      <c r="D116" s="436"/>
      <c r="E116" s="436"/>
      <c r="F116" s="436"/>
      <c r="G116" s="437"/>
      <c r="H116" s="435" t="s">
        <v>65</v>
      </c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7"/>
      <c r="BD116" s="435" t="s">
        <v>228</v>
      </c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6"/>
      <c r="BQ116" s="436"/>
      <c r="BR116" s="436"/>
      <c r="BS116" s="437"/>
      <c r="BT116" s="435" t="s">
        <v>229</v>
      </c>
      <c r="BU116" s="436"/>
      <c r="BV116" s="436"/>
      <c r="BW116" s="436"/>
      <c r="BX116" s="436"/>
      <c r="BY116" s="436"/>
      <c r="BZ116" s="436"/>
      <c r="CA116" s="436"/>
      <c r="CB116" s="436"/>
      <c r="CC116" s="436"/>
      <c r="CD116" s="436"/>
      <c r="CE116" s="436"/>
      <c r="CF116" s="436"/>
      <c r="CG116" s="436"/>
      <c r="CH116" s="436"/>
      <c r="CI116" s="437"/>
      <c r="CJ116" s="435" t="s">
        <v>230</v>
      </c>
      <c r="CK116" s="436"/>
      <c r="CL116" s="436"/>
      <c r="CM116" s="436"/>
      <c r="CN116" s="436"/>
      <c r="CO116" s="436"/>
      <c r="CP116" s="436"/>
      <c r="CQ116" s="436"/>
      <c r="CR116" s="436"/>
      <c r="CS116" s="436"/>
      <c r="CT116" s="436"/>
      <c r="CU116" s="436"/>
      <c r="CV116" s="436"/>
      <c r="CW116" s="436"/>
      <c r="CX116" s="436"/>
      <c r="CY116" s="436"/>
      <c r="CZ116" s="436"/>
      <c r="DA116" s="437"/>
    </row>
    <row r="117" spans="1:105" s="127" customFormat="1" ht="12.75">
      <c r="A117" s="431">
        <v>1</v>
      </c>
      <c r="B117" s="431"/>
      <c r="C117" s="431"/>
      <c r="D117" s="431"/>
      <c r="E117" s="431"/>
      <c r="F117" s="431"/>
      <c r="G117" s="431"/>
      <c r="H117" s="431">
        <v>2</v>
      </c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  <c r="AF117" s="431"/>
      <c r="AG117" s="431"/>
      <c r="AH117" s="431"/>
      <c r="AI117" s="431"/>
      <c r="AJ117" s="431"/>
      <c r="AK117" s="431"/>
      <c r="AL117" s="431"/>
      <c r="AM117" s="431"/>
      <c r="AN117" s="431"/>
      <c r="AO117" s="431"/>
      <c r="AP117" s="431"/>
      <c r="AQ117" s="431"/>
      <c r="AR117" s="431"/>
      <c r="AS117" s="431"/>
      <c r="AT117" s="431"/>
      <c r="AU117" s="431"/>
      <c r="AV117" s="431"/>
      <c r="AW117" s="431"/>
      <c r="AX117" s="431"/>
      <c r="AY117" s="431"/>
      <c r="AZ117" s="431"/>
      <c r="BA117" s="431"/>
      <c r="BB117" s="431"/>
      <c r="BC117" s="431"/>
      <c r="BD117" s="431">
        <v>3</v>
      </c>
      <c r="BE117" s="431"/>
      <c r="BF117" s="431"/>
      <c r="BG117" s="431"/>
      <c r="BH117" s="431"/>
      <c r="BI117" s="431"/>
      <c r="BJ117" s="431"/>
      <c r="BK117" s="431"/>
      <c r="BL117" s="431"/>
      <c r="BM117" s="431"/>
      <c r="BN117" s="431"/>
      <c r="BO117" s="431"/>
      <c r="BP117" s="431"/>
      <c r="BQ117" s="431"/>
      <c r="BR117" s="431"/>
      <c r="BS117" s="431"/>
      <c r="BT117" s="431">
        <v>4</v>
      </c>
      <c r="BU117" s="431"/>
      <c r="BV117" s="431"/>
      <c r="BW117" s="431"/>
      <c r="BX117" s="431"/>
      <c r="BY117" s="431"/>
      <c r="BZ117" s="431"/>
      <c r="CA117" s="431"/>
      <c r="CB117" s="431"/>
      <c r="CC117" s="431"/>
      <c r="CD117" s="431"/>
      <c r="CE117" s="431"/>
      <c r="CF117" s="431"/>
      <c r="CG117" s="431"/>
      <c r="CH117" s="431"/>
      <c r="CI117" s="431"/>
      <c r="CJ117" s="431">
        <v>5</v>
      </c>
      <c r="CK117" s="431"/>
      <c r="CL117" s="431"/>
      <c r="CM117" s="431"/>
      <c r="CN117" s="431"/>
      <c r="CO117" s="431"/>
      <c r="CP117" s="431"/>
      <c r="CQ117" s="431"/>
      <c r="CR117" s="431"/>
      <c r="CS117" s="431"/>
      <c r="CT117" s="431"/>
      <c r="CU117" s="431"/>
      <c r="CV117" s="431"/>
      <c r="CW117" s="431"/>
      <c r="CX117" s="431"/>
      <c r="CY117" s="431"/>
      <c r="CZ117" s="431"/>
      <c r="DA117" s="431"/>
    </row>
    <row r="118" spans="1:105" s="128" customFormat="1" ht="15" customHeight="1">
      <c r="A118" s="425"/>
      <c r="B118" s="425"/>
      <c r="C118" s="425"/>
      <c r="D118" s="425"/>
      <c r="E118" s="425"/>
      <c r="F118" s="425"/>
      <c r="G118" s="425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3"/>
      <c r="AS118" s="423"/>
      <c r="AT118" s="423"/>
      <c r="AU118" s="423"/>
      <c r="AV118" s="423"/>
      <c r="AW118" s="423"/>
      <c r="AX118" s="423"/>
      <c r="AY118" s="423"/>
      <c r="AZ118" s="423"/>
      <c r="BA118" s="423"/>
      <c r="BB118" s="423"/>
      <c r="BC118" s="423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4"/>
      <c r="CW118" s="424"/>
      <c r="CX118" s="424"/>
      <c r="CY118" s="424"/>
      <c r="CZ118" s="424"/>
      <c r="DA118" s="424"/>
    </row>
    <row r="119" spans="1:105" s="128" customFormat="1" ht="15" customHeight="1">
      <c r="A119" s="425"/>
      <c r="B119" s="425"/>
      <c r="C119" s="425"/>
      <c r="D119" s="425"/>
      <c r="E119" s="425"/>
      <c r="F119" s="425"/>
      <c r="G119" s="425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423"/>
      <c r="AR119" s="423"/>
      <c r="AS119" s="423"/>
      <c r="AT119" s="423"/>
      <c r="AU119" s="423"/>
      <c r="AV119" s="423"/>
      <c r="AW119" s="423"/>
      <c r="AX119" s="423"/>
      <c r="AY119" s="423"/>
      <c r="AZ119" s="423"/>
      <c r="BA119" s="423"/>
      <c r="BB119" s="423"/>
      <c r="BC119" s="423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4"/>
      <c r="CW119" s="424"/>
      <c r="CX119" s="424"/>
      <c r="CY119" s="424"/>
      <c r="CZ119" s="424"/>
      <c r="DA119" s="424"/>
    </row>
    <row r="120" spans="1:105" s="128" customFormat="1" ht="15" customHeight="1">
      <c r="A120" s="425"/>
      <c r="B120" s="425"/>
      <c r="C120" s="425"/>
      <c r="D120" s="425"/>
      <c r="E120" s="425"/>
      <c r="F120" s="425"/>
      <c r="G120" s="425"/>
      <c r="H120" s="474" t="s">
        <v>192</v>
      </c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474"/>
      <c r="AX120" s="474"/>
      <c r="AY120" s="474"/>
      <c r="AZ120" s="474"/>
      <c r="BA120" s="474"/>
      <c r="BB120" s="474"/>
      <c r="BC120" s="475"/>
      <c r="BD120" s="424" t="s">
        <v>175</v>
      </c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 t="s">
        <v>175</v>
      </c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</row>
    <row r="121" spans="1:105" ht="12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</row>
    <row r="122" spans="1:105" s="124" customFormat="1" ht="27" customHeight="1">
      <c r="A122" s="458" t="s">
        <v>237</v>
      </c>
      <c r="B122" s="458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/>
      <c r="CU122" s="458"/>
      <c r="CV122" s="458"/>
      <c r="CW122" s="458"/>
      <c r="CX122" s="458"/>
      <c r="CY122" s="458"/>
      <c r="CZ122" s="458"/>
      <c r="DA122" s="458"/>
    </row>
    <row r="123" spans="1:105" ht="6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</row>
    <row r="124" spans="1:105" s="124" customFormat="1" ht="14.25">
      <c r="A124" s="143" t="s">
        <v>181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18"/>
      <c r="AJ124" s="518"/>
      <c r="AK124" s="518"/>
      <c r="AL124" s="518"/>
      <c r="AM124" s="518"/>
      <c r="AN124" s="518"/>
      <c r="AO124" s="518"/>
      <c r="AP124" s="518"/>
      <c r="AQ124" s="518"/>
      <c r="AR124" s="518"/>
      <c r="AS124" s="518"/>
      <c r="AT124" s="518"/>
      <c r="AU124" s="518"/>
      <c r="AV124" s="518"/>
      <c r="AW124" s="518"/>
      <c r="AX124" s="518"/>
      <c r="AY124" s="518"/>
      <c r="AZ124" s="518"/>
      <c r="BA124" s="518"/>
      <c r="BB124" s="518"/>
      <c r="BC124" s="518"/>
      <c r="BD124" s="518"/>
      <c r="BE124" s="518"/>
      <c r="BF124" s="518"/>
      <c r="BG124" s="518"/>
      <c r="BH124" s="518"/>
      <c r="BI124" s="518"/>
      <c r="BJ124" s="518"/>
      <c r="BK124" s="518"/>
      <c r="BL124" s="518"/>
      <c r="BM124" s="518"/>
      <c r="BN124" s="518"/>
      <c r="BO124" s="518"/>
      <c r="BP124" s="518"/>
      <c r="BQ124" s="518"/>
      <c r="BR124" s="518"/>
      <c r="BS124" s="518"/>
      <c r="BT124" s="518"/>
      <c r="BU124" s="518"/>
      <c r="BV124" s="518"/>
      <c r="BW124" s="518"/>
      <c r="BX124" s="518"/>
      <c r="BY124" s="518"/>
      <c r="BZ124" s="518"/>
      <c r="CA124" s="518"/>
      <c r="CB124" s="518"/>
      <c r="CC124" s="518"/>
      <c r="CD124" s="518"/>
      <c r="CE124" s="518"/>
      <c r="CF124" s="518"/>
      <c r="CG124" s="518"/>
      <c r="CH124" s="518"/>
      <c r="CI124" s="518"/>
      <c r="CJ124" s="518"/>
      <c r="CK124" s="518"/>
      <c r="CL124" s="518"/>
      <c r="CM124" s="518"/>
      <c r="CN124" s="518"/>
      <c r="CO124" s="518"/>
      <c r="CP124" s="518"/>
      <c r="CQ124" s="518"/>
      <c r="CR124" s="518"/>
      <c r="CS124" s="518"/>
      <c r="CT124" s="518"/>
      <c r="CU124" s="518"/>
      <c r="CV124" s="518"/>
      <c r="CW124" s="518"/>
      <c r="CX124" s="518"/>
      <c r="CY124" s="518"/>
      <c r="CZ124" s="518"/>
      <c r="DA124" s="518"/>
    </row>
    <row r="125" spans="1:105" s="124" customFormat="1" ht="6" customHeight="1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</row>
    <row r="126" spans="1:105" s="124" customFormat="1" ht="14.25">
      <c r="A126" s="433" t="s">
        <v>182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  <c r="AI126" s="433"/>
      <c r="AJ126" s="433"/>
      <c r="AK126" s="433"/>
      <c r="AL126" s="433"/>
      <c r="AM126" s="433"/>
      <c r="AN126" s="433"/>
      <c r="AO126" s="433"/>
      <c r="AP126" s="483"/>
      <c r="AQ126" s="483"/>
      <c r="AR126" s="483"/>
      <c r="AS126" s="483"/>
      <c r="AT126" s="483"/>
      <c r="AU126" s="483"/>
      <c r="AV126" s="483"/>
      <c r="AW126" s="483"/>
      <c r="AX126" s="483"/>
      <c r="AY126" s="483"/>
      <c r="AZ126" s="483"/>
      <c r="BA126" s="483"/>
      <c r="BB126" s="483"/>
      <c r="BC126" s="483"/>
      <c r="BD126" s="483"/>
      <c r="BE126" s="483"/>
      <c r="BF126" s="483"/>
      <c r="BG126" s="483"/>
      <c r="BH126" s="483"/>
      <c r="BI126" s="483"/>
      <c r="BJ126" s="483"/>
      <c r="BK126" s="483"/>
      <c r="BL126" s="483"/>
      <c r="BM126" s="483"/>
      <c r="BN126" s="483"/>
      <c r="BO126" s="483"/>
      <c r="BP126" s="483"/>
      <c r="BQ126" s="483"/>
      <c r="BR126" s="483"/>
      <c r="BS126" s="483"/>
      <c r="BT126" s="483"/>
      <c r="BU126" s="483"/>
      <c r="BV126" s="483"/>
      <c r="BW126" s="483"/>
      <c r="BX126" s="483"/>
      <c r="BY126" s="483"/>
      <c r="BZ126" s="483"/>
      <c r="CA126" s="483"/>
      <c r="CB126" s="483"/>
      <c r="CC126" s="483"/>
      <c r="CD126" s="483"/>
      <c r="CE126" s="483"/>
      <c r="CF126" s="483"/>
      <c r="CG126" s="483"/>
      <c r="CH126" s="483"/>
      <c r="CI126" s="483"/>
      <c r="CJ126" s="483"/>
      <c r="CK126" s="483"/>
      <c r="CL126" s="483"/>
      <c r="CM126" s="483"/>
      <c r="CN126" s="483"/>
      <c r="CO126" s="483"/>
      <c r="CP126" s="483"/>
      <c r="CQ126" s="483"/>
      <c r="CR126" s="483"/>
      <c r="CS126" s="483"/>
      <c r="CT126" s="483"/>
      <c r="CU126" s="483"/>
      <c r="CV126" s="483"/>
      <c r="CW126" s="483"/>
      <c r="CX126" s="483"/>
      <c r="CY126" s="483"/>
      <c r="CZ126" s="483"/>
      <c r="DA126" s="483"/>
    </row>
    <row r="127" spans="1:105" ht="10.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</row>
    <row r="128" spans="1:105" s="126" customFormat="1" ht="45" customHeight="1">
      <c r="A128" s="435" t="s">
        <v>64</v>
      </c>
      <c r="B128" s="436"/>
      <c r="C128" s="436"/>
      <c r="D128" s="436"/>
      <c r="E128" s="436"/>
      <c r="F128" s="436"/>
      <c r="G128" s="437"/>
      <c r="H128" s="435" t="s">
        <v>65</v>
      </c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6"/>
      <c r="AY128" s="436"/>
      <c r="AZ128" s="436"/>
      <c r="BA128" s="436"/>
      <c r="BB128" s="436"/>
      <c r="BC128" s="437"/>
      <c r="BD128" s="435" t="s">
        <v>228</v>
      </c>
      <c r="BE128" s="436"/>
      <c r="BF128" s="436"/>
      <c r="BG128" s="436"/>
      <c r="BH128" s="436"/>
      <c r="BI128" s="436"/>
      <c r="BJ128" s="436"/>
      <c r="BK128" s="436"/>
      <c r="BL128" s="436"/>
      <c r="BM128" s="436"/>
      <c r="BN128" s="436"/>
      <c r="BO128" s="436"/>
      <c r="BP128" s="436"/>
      <c r="BQ128" s="436"/>
      <c r="BR128" s="436"/>
      <c r="BS128" s="437"/>
      <c r="BT128" s="435" t="s">
        <v>229</v>
      </c>
      <c r="BU128" s="436"/>
      <c r="BV128" s="436"/>
      <c r="BW128" s="436"/>
      <c r="BX128" s="436"/>
      <c r="BY128" s="436"/>
      <c r="BZ128" s="436"/>
      <c r="CA128" s="436"/>
      <c r="CB128" s="436"/>
      <c r="CC128" s="436"/>
      <c r="CD128" s="436"/>
      <c r="CE128" s="436"/>
      <c r="CF128" s="436"/>
      <c r="CG128" s="436"/>
      <c r="CH128" s="436"/>
      <c r="CI128" s="437"/>
      <c r="CJ128" s="435" t="s">
        <v>230</v>
      </c>
      <c r="CK128" s="436"/>
      <c r="CL128" s="436"/>
      <c r="CM128" s="436"/>
      <c r="CN128" s="436"/>
      <c r="CO128" s="436"/>
      <c r="CP128" s="436"/>
      <c r="CQ128" s="436"/>
      <c r="CR128" s="436"/>
      <c r="CS128" s="436"/>
      <c r="CT128" s="436"/>
      <c r="CU128" s="436"/>
      <c r="CV128" s="436"/>
      <c r="CW128" s="436"/>
      <c r="CX128" s="436"/>
      <c r="CY128" s="436"/>
      <c r="CZ128" s="436"/>
      <c r="DA128" s="437"/>
    </row>
    <row r="129" spans="1:105" s="127" customFormat="1" ht="12.75">
      <c r="A129" s="431">
        <v>1</v>
      </c>
      <c r="B129" s="431"/>
      <c r="C129" s="431"/>
      <c r="D129" s="431"/>
      <c r="E129" s="431"/>
      <c r="F129" s="431"/>
      <c r="G129" s="431"/>
      <c r="H129" s="431">
        <v>2</v>
      </c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AQ129" s="431"/>
      <c r="AR129" s="431"/>
      <c r="AS129" s="431"/>
      <c r="AT129" s="431"/>
      <c r="AU129" s="431"/>
      <c r="AV129" s="431"/>
      <c r="AW129" s="431"/>
      <c r="AX129" s="431"/>
      <c r="AY129" s="431"/>
      <c r="AZ129" s="431"/>
      <c r="BA129" s="431"/>
      <c r="BB129" s="431"/>
      <c r="BC129" s="431"/>
      <c r="BD129" s="431">
        <v>3</v>
      </c>
      <c r="BE129" s="431"/>
      <c r="BF129" s="431"/>
      <c r="BG129" s="431"/>
      <c r="BH129" s="431"/>
      <c r="BI129" s="431"/>
      <c r="BJ129" s="431"/>
      <c r="BK129" s="431"/>
      <c r="BL129" s="431"/>
      <c r="BM129" s="431"/>
      <c r="BN129" s="431"/>
      <c r="BO129" s="431"/>
      <c r="BP129" s="431"/>
      <c r="BQ129" s="431"/>
      <c r="BR129" s="431"/>
      <c r="BS129" s="431"/>
      <c r="BT129" s="431">
        <v>4</v>
      </c>
      <c r="BU129" s="431"/>
      <c r="BV129" s="431"/>
      <c r="BW129" s="431"/>
      <c r="BX129" s="431"/>
      <c r="BY129" s="431"/>
      <c r="BZ129" s="431"/>
      <c r="CA129" s="431"/>
      <c r="CB129" s="431"/>
      <c r="CC129" s="431"/>
      <c r="CD129" s="431"/>
      <c r="CE129" s="431"/>
      <c r="CF129" s="431"/>
      <c r="CG129" s="431"/>
      <c r="CH129" s="431"/>
      <c r="CI129" s="431"/>
      <c r="CJ129" s="431">
        <v>5</v>
      </c>
      <c r="CK129" s="431"/>
      <c r="CL129" s="431"/>
      <c r="CM129" s="431"/>
      <c r="CN129" s="431"/>
      <c r="CO129" s="431"/>
      <c r="CP129" s="431"/>
      <c r="CQ129" s="431"/>
      <c r="CR129" s="431"/>
      <c r="CS129" s="431"/>
      <c r="CT129" s="431"/>
      <c r="CU129" s="431"/>
      <c r="CV129" s="431"/>
      <c r="CW129" s="431"/>
      <c r="CX129" s="431"/>
      <c r="CY129" s="431"/>
      <c r="CZ129" s="431"/>
      <c r="DA129" s="431"/>
    </row>
    <row r="130" spans="1:105" s="128" customFormat="1" ht="15" customHeight="1">
      <c r="A130" s="425"/>
      <c r="B130" s="425"/>
      <c r="C130" s="425"/>
      <c r="D130" s="425"/>
      <c r="E130" s="425"/>
      <c r="F130" s="425"/>
      <c r="G130" s="425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4"/>
      <c r="BW130" s="424"/>
      <c r="BX130" s="424"/>
      <c r="BY130" s="424"/>
      <c r="BZ130" s="424"/>
      <c r="CA130" s="424"/>
      <c r="CB130" s="424"/>
      <c r="CC130" s="424"/>
      <c r="CD130" s="424"/>
      <c r="CE130" s="424"/>
      <c r="CF130" s="424"/>
      <c r="CG130" s="424"/>
      <c r="CH130" s="424"/>
      <c r="CI130" s="424"/>
      <c r="CJ130" s="424"/>
      <c r="CK130" s="424"/>
      <c r="CL130" s="424"/>
      <c r="CM130" s="424"/>
      <c r="CN130" s="424"/>
      <c r="CO130" s="424"/>
      <c r="CP130" s="424"/>
      <c r="CQ130" s="424"/>
      <c r="CR130" s="424"/>
      <c r="CS130" s="424"/>
      <c r="CT130" s="424"/>
      <c r="CU130" s="424"/>
      <c r="CV130" s="424"/>
      <c r="CW130" s="424"/>
      <c r="CX130" s="424"/>
      <c r="CY130" s="424"/>
      <c r="CZ130" s="424"/>
      <c r="DA130" s="424"/>
    </row>
    <row r="131" spans="1:105" s="128" customFormat="1" ht="15" customHeight="1">
      <c r="A131" s="425"/>
      <c r="B131" s="425"/>
      <c r="C131" s="425"/>
      <c r="D131" s="425"/>
      <c r="E131" s="425"/>
      <c r="F131" s="425"/>
      <c r="G131" s="425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423"/>
      <c r="AW131" s="423"/>
      <c r="AX131" s="423"/>
      <c r="AY131" s="423"/>
      <c r="AZ131" s="423"/>
      <c r="BA131" s="423"/>
      <c r="BB131" s="423"/>
      <c r="BC131" s="423"/>
      <c r="BD131" s="424"/>
      <c r="BE131" s="424"/>
      <c r="BF131" s="424"/>
      <c r="BG131" s="424"/>
      <c r="BH131" s="424"/>
      <c r="BI131" s="424"/>
      <c r="BJ131" s="424"/>
      <c r="BK131" s="424"/>
      <c r="BL131" s="424"/>
      <c r="BM131" s="424"/>
      <c r="BN131" s="424"/>
      <c r="BO131" s="424"/>
      <c r="BP131" s="424"/>
      <c r="BQ131" s="424"/>
      <c r="BR131" s="424"/>
      <c r="BS131" s="424"/>
      <c r="BT131" s="424"/>
      <c r="BU131" s="424"/>
      <c r="BV131" s="424"/>
      <c r="BW131" s="424"/>
      <c r="BX131" s="424"/>
      <c r="BY131" s="424"/>
      <c r="BZ131" s="424"/>
      <c r="CA131" s="424"/>
      <c r="CB131" s="424"/>
      <c r="CC131" s="424"/>
      <c r="CD131" s="424"/>
      <c r="CE131" s="424"/>
      <c r="CF131" s="424"/>
      <c r="CG131" s="424"/>
      <c r="CH131" s="424"/>
      <c r="CI131" s="424"/>
      <c r="CJ131" s="424"/>
      <c r="CK131" s="424"/>
      <c r="CL131" s="424"/>
      <c r="CM131" s="424"/>
      <c r="CN131" s="424"/>
      <c r="CO131" s="424"/>
      <c r="CP131" s="424"/>
      <c r="CQ131" s="424"/>
      <c r="CR131" s="424"/>
      <c r="CS131" s="424"/>
      <c r="CT131" s="424"/>
      <c r="CU131" s="424"/>
      <c r="CV131" s="424"/>
      <c r="CW131" s="424"/>
      <c r="CX131" s="424"/>
      <c r="CY131" s="424"/>
      <c r="CZ131" s="424"/>
      <c r="DA131" s="424"/>
    </row>
    <row r="132" spans="1:105" s="128" customFormat="1" ht="15" customHeight="1">
      <c r="A132" s="425"/>
      <c r="B132" s="425"/>
      <c r="C132" s="425"/>
      <c r="D132" s="425"/>
      <c r="E132" s="425"/>
      <c r="F132" s="425"/>
      <c r="G132" s="425"/>
      <c r="H132" s="474" t="s">
        <v>192</v>
      </c>
      <c r="I132" s="474"/>
      <c r="J132" s="474"/>
      <c r="K132" s="474"/>
      <c r="L132" s="474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5"/>
      <c r="BD132" s="424" t="s">
        <v>175</v>
      </c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 t="s">
        <v>175</v>
      </c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24"/>
      <c r="CN132" s="424"/>
      <c r="CO132" s="424"/>
      <c r="CP132" s="424"/>
      <c r="CQ132" s="424"/>
      <c r="CR132" s="424"/>
      <c r="CS132" s="424"/>
      <c r="CT132" s="424"/>
      <c r="CU132" s="424"/>
      <c r="CV132" s="424"/>
      <c r="CW132" s="424"/>
      <c r="CX132" s="424"/>
      <c r="CY132" s="424"/>
      <c r="CZ132" s="424"/>
      <c r="DA132" s="424"/>
    </row>
    <row r="133" spans="1:105" ht="12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</row>
    <row r="134" spans="1:105" s="124" customFormat="1" ht="14.25">
      <c r="A134" s="465" t="s">
        <v>238</v>
      </c>
      <c r="B134" s="465"/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R134" s="465"/>
      <c r="AS134" s="465"/>
      <c r="AT134" s="465"/>
      <c r="AU134" s="465"/>
      <c r="AV134" s="465"/>
      <c r="AW134" s="465"/>
      <c r="AX134" s="465"/>
      <c r="AY134" s="465"/>
      <c r="AZ134" s="465"/>
      <c r="BA134" s="465"/>
      <c r="BB134" s="465"/>
      <c r="BC134" s="465"/>
      <c r="BD134" s="465"/>
      <c r="BE134" s="465"/>
      <c r="BF134" s="465"/>
      <c r="BG134" s="465"/>
      <c r="BH134" s="465"/>
      <c r="BI134" s="465"/>
      <c r="BJ134" s="465"/>
      <c r="BK134" s="465"/>
      <c r="BL134" s="465"/>
      <c r="BM134" s="465"/>
      <c r="BN134" s="465"/>
      <c r="BO134" s="465"/>
      <c r="BP134" s="465"/>
      <c r="BQ134" s="465"/>
      <c r="BR134" s="465"/>
      <c r="BS134" s="465"/>
      <c r="BT134" s="465"/>
      <c r="BU134" s="465"/>
      <c r="BV134" s="465"/>
      <c r="BW134" s="465"/>
      <c r="BX134" s="465"/>
      <c r="BY134" s="465"/>
      <c r="BZ134" s="465"/>
      <c r="CA134" s="465"/>
      <c r="CB134" s="465"/>
      <c r="CC134" s="465"/>
      <c r="CD134" s="465"/>
      <c r="CE134" s="465"/>
      <c r="CF134" s="465"/>
      <c r="CG134" s="465"/>
      <c r="CH134" s="465"/>
      <c r="CI134" s="465"/>
      <c r="CJ134" s="465"/>
      <c r="CK134" s="465"/>
      <c r="CL134" s="465"/>
      <c r="CM134" s="465"/>
      <c r="CN134" s="465"/>
      <c r="CO134" s="465"/>
      <c r="CP134" s="465"/>
      <c r="CQ134" s="465"/>
      <c r="CR134" s="465"/>
      <c r="CS134" s="465"/>
      <c r="CT134" s="465"/>
      <c r="CU134" s="465"/>
      <c r="CV134" s="465"/>
      <c r="CW134" s="465"/>
      <c r="CX134" s="465"/>
      <c r="CY134" s="465"/>
      <c r="CZ134" s="465"/>
      <c r="DA134" s="465"/>
    </row>
    <row r="135" spans="1:105" ht="6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</row>
    <row r="136" spans="1:105" s="124" customFormat="1" ht="14.25">
      <c r="A136" s="143" t="s">
        <v>181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518" t="s">
        <v>366</v>
      </c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8"/>
      <c r="AS136" s="518"/>
      <c r="AT136" s="518"/>
      <c r="AU136" s="518"/>
      <c r="AV136" s="518"/>
      <c r="AW136" s="518"/>
      <c r="AX136" s="518"/>
      <c r="AY136" s="518"/>
      <c r="AZ136" s="518"/>
      <c r="BA136" s="518"/>
      <c r="BB136" s="518"/>
      <c r="BC136" s="518"/>
      <c r="BD136" s="518"/>
      <c r="BE136" s="518"/>
      <c r="BF136" s="518"/>
      <c r="BG136" s="518"/>
      <c r="BH136" s="518"/>
      <c r="BI136" s="518"/>
      <c r="BJ136" s="518"/>
      <c r="BK136" s="518"/>
      <c r="BL136" s="518"/>
      <c r="BM136" s="518"/>
      <c r="BN136" s="518"/>
      <c r="BO136" s="518"/>
      <c r="BP136" s="518"/>
      <c r="BQ136" s="518"/>
      <c r="BR136" s="518"/>
      <c r="BS136" s="518"/>
      <c r="BT136" s="518"/>
      <c r="BU136" s="518"/>
      <c r="BV136" s="518"/>
      <c r="BW136" s="518"/>
      <c r="BX136" s="518"/>
      <c r="BY136" s="518"/>
      <c r="BZ136" s="518"/>
      <c r="CA136" s="518"/>
      <c r="CB136" s="518"/>
      <c r="CC136" s="518"/>
      <c r="CD136" s="518"/>
      <c r="CE136" s="518"/>
      <c r="CF136" s="518"/>
      <c r="CG136" s="518"/>
      <c r="CH136" s="518"/>
      <c r="CI136" s="518"/>
      <c r="CJ136" s="518"/>
      <c r="CK136" s="518"/>
      <c r="CL136" s="518"/>
      <c r="CM136" s="518"/>
      <c r="CN136" s="518"/>
      <c r="CO136" s="518"/>
      <c r="CP136" s="518"/>
      <c r="CQ136" s="518"/>
      <c r="CR136" s="518"/>
      <c r="CS136" s="518"/>
      <c r="CT136" s="518"/>
      <c r="CU136" s="518"/>
      <c r="CV136" s="518"/>
      <c r="CW136" s="518"/>
      <c r="CX136" s="518"/>
      <c r="CY136" s="518"/>
      <c r="CZ136" s="518"/>
      <c r="DA136" s="518"/>
    </row>
    <row r="137" spans="1:105" s="124" customFormat="1" ht="6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</row>
    <row r="138" spans="1:105" s="124" customFormat="1" ht="14.25">
      <c r="A138" s="433" t="s">
        <v>182</v>
      </c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  <c r="AI138" s="433"/>
      <c r="AJ138" s="433"/>
      <c r="AK138" s="433"/>
      <c r="AL138" s="433"/>
      <c r="AM138" s="433"/>
      <c r="AN138" s="433"/>
      <c r="AO138" s="433"/>
      <c r="AP138" s="483" t="s">
        <v>309</v>
      </c>
      <c r="AQ138" s="483"/>
      <c r="AR138" s="483"/>
      <c r="AS138" s="483"/>
      <c r="AT138" s="483"/>
      <c r="AU138" s="483"/>
      <c r="AV138" s="483"/>
      <c r="AW138" s="483"/>
      <c r="AX138" s="483"/>
      <c r="AY138" s="483"/>
      <c r="AZ138" s="483"/>
      <c r="BA138" s="483"/>
      <c r="BB138" s="483"/>
      <c r="BC138" s="483"/>
      <c r="BD138" s="483"/>
      <c r="BE138" s="483"/>
      <c r="BF138" s="483"/>
      <c r="BG138" s="483"/>
      <c r="BH138" s="483"/>
      <c r="BI138" s="483"/>
      <c r="BJ138" s="483"/>
      <c r="BK138" s="483"/>
      <c r="BL138" s="483"/>
      <c r="BM138" s="483"/>
      <c r="BN138" s="483"/>
      <c r="BO138" s="483"/>
      <c r="BP138" s="483"/>
      <c r="BQ138" s="483"/>
      <c r="BR138" s="483"/>
      <c r="BS138" s="483"/>
      <c r="BT138" s="483"/>
      <c r="BU138" s="483"/>
      <c r="BV138" s="483"/>
      <c r="BW138" s="483"/>
      <c r="BX138" s="483"/>
      <c r="BY138" s="483"/>
      <c r="BZ138" s="483"/>
      <c r="CA138" s="483"/>
      <c r="CB138" s="483"/>
      <c r="CC138" s="483"/>
      <c r="CD138" s="483"/>
      <c r="CE138" s="483"/>
      <c r="CF138" s="483"/>
      <c r="CG138" s="483"/>
      <c r="CH138" s="483"/>
      <c r="CI138" s="483"/>
      <c r="CJ138" s="483"/>
      <c r="CK138" s="483"/>
      <c r="CL138" s="483"/>
      <c r="CM138" s="483"/>
      <c r="CN138" s="483"/>
      <c r="CO138" s="483"/>
      <c r="CP138" s="483"/>
      <c r="CQ138" s="483"/>
      <c r="CR138" s="483"/>
      <c r="CS138" s="483"/>
      <c r="CT138" s="483"/>
      <c r="CU138" s="483"/>
      <c r="CV138" s="483"/>
      <c r="CW138" s="483"/>
      <c r="CX138" s="483"/>
      <c r="CY138" s="483"/>
      <c r="CZ138" s="483"/>
      <c r="DA138" s="483"/>
    </row>
    <row r="139" spans="1:105" ht="10.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</row>
    <row r="140" spans="1:105" s="124" customFormat="1" ht="14.25">
      <c r="A140" s="465" t="s">
        <v>408</v>
      </c>
      <c r="B140" s="465"/>
      <c r="C140" s="465"/>
      <c r="D140" s="465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65"/>
      <c r="AE140" s="465"/>
      <c r="AF140" s="465"/>
      <c r="AG140" s="465"/>
      <c r="AH140" s="465"/>
      <c r="AI140" s="465"/>
      <c r="AJ140" s="465"/>
      <c r="AK140" s="465"/>
      <c r="AL140" s="465"/>
      <c r="AM140" s="465"/>
      <c r="AN140" s="465"/>
      <c r="AO140" s="465"/>
      <c r="AP140" s="465"/>
      <c r="AQ140" s="465"/>
      <c r="AR140" s="465"/>
      <c r="AS140" s="465"/>
      <c r="AT140" s="465"/>
      <c r="AU140" s="465"/>
      <c r="AV140" s="465"/>
      <c r="AW140" s="465"/>
      <c r="AX140" s="465"/>
      <c r="AY140" s="465"/>
      <c r="AZ140" s="465"/>
      <c r="BA140" s="465"/>
      <c r="BB140" s="465"/>
      <c r="BC140" s="465"/>
      <c r="BD140" s="465"/>
      <c r="BE140" s="465"/>
      <c r="BF140" s="465"/>
      <c r="BG140" s="465"/>
      <c r="BH140" s="465"/>
      <c r="BI140" s="465"/>
      <c r="BJ140" s="465"/>
      <c r="BK140" s="465"/>
      <c r="BL140" s="465"/>
      <c r="BM140" s="465"/>
      <c r="BN140" s="465"/>
      <c r="BO140" s="465"/>
      <c r="BP140" s="465"/>
      <c r="BQ140" s="465"/>
      <c r="BR140" s="465"/>
      <c r="BS140" s="465"/>
      <c r="BT140" s="465"/>
      <c r="BU140" s="465"/>
      <c r="BV140" s="465"/>
      <c r="BW140" s="465"/>
      <c r="BX140" s="465"/>
      <c r="BY140" s="465"/>
      <c r="BZ140" s="465"/>
      <c r="CA140" s="465"/>
      <c r="CB140" s="465"/>
      <c r="CC140" s="465"/>
      <c r="CD140" s="465"/>
      <c r="CE140" s="465"/>
      <c r="CF140" s="465"/>
      <c r="CG140" s="465"/>
      <c r="CH140" s="465"/>
      <c r="CI140" s="465"/>
      <c r="CJ140" s="465"/>
      <c r="CK140" s="465"/>
      <c r="CL140" s="465"/>
      <c r="CM140" s="465"/>
      <c r="CN140" s="465"/>
      <c r="CO140" s="465"/>
      <c r="CP140" s="465"/>
      <c r="CQ140" s="465"/>
      <c r="CR140" s="465"/>
      <c r="CS140" s="465"/>
      <c r="CT140" s="465"/>
      <c r="CU140" s="465"/>
      <c r="CV140" s="465"/>
      <c r="CW140" s="465"/>
      <c r="CX140" s="465"/>
      <c r="CY140" s="465"/>
      <c r="CZ140" s="465"/>
      <c r="DA140" s="465"/>
    </row>
    <row r="141" spans="1:105" ht="10.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</row>
    <row r="142" spans="1:105" s="126" customFormat="1" ht="45" customHeight="1">
      <c r="A142" s="459" t="s">
        <v>64</v>
      </c>
      <c r="B142" s="460"/>
      <c r="C142" s="460"/>
      <c r="D142" s="460"/>
      <c r="E142" s="460"/>
      <c r="F142" s="460"/>
      <c r="G142" s="461"/>
      <c r="H142" s="459" t="s">
        <v>232</v>
      </c>
      <c r="I142" s="460"/>
      <c r="J142" s="460"/>
      <c r="K142" s="460"/>
      <c r="L142" s="460"/>
      <c r="M142" s="460"/>
      <c r="N142" s="460"/>
      <c r="O142" s="460"/>
      <c r="P142" s="460"/>
      <c r="Q142" s="460"/>
      <c r="R142" s="460"/>
      <c r="S142" s="460"/>
      <c r="T142" s="460"/>
      <c r="U142" s="460"/>
      <c r="V142" s="460"/>
      <c r="W142" s="460"/>
      <c r="X142" s="460"/>
      <c r="Y142" s="460"/>
      <c r="Z142" s="460"/>
      <c r="AA142" s="460"/>
      <c r="AB142" s="460"/>
      <c r="AC142" s="460"/>
      <c r="AD142" s="460"/>
      <c r="AE142" s="460"/>
      <c r="AF142" s="460"/>
      <c r="AG142" s="460"/>
      <c r="AH142" s="460"/>
      <c r="AI142" s="460"/>
      <c r="AJ142" s="460"/>
      <c r="AK142" s="460"/>
      <c r="AL142" s="460"/>
      <c r="AM142" s="460"/>
      <c r="AN142" s="460"/>
      <c r="AO142" s="461"/>
      <c r="AP142" s="459" t="s">
        <v>239</v>
      </c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460"/>
      <c r="BD142" s="460"/>
      <c r="BE142" s="461"/>
      <c r="BF142" s="459" t="s">
        <v>240</v>
      </c>
      <c r="BG142" s="460"/>
      <c r="BH142" s="460"/>
      <c r="BI142" s="460"/>
      <c r="BJ142" s="460"/>
      <c r="BK142" s="460"/>
      <c r="BL142" s="460"/>
      <c r="BM142" s="460"/>
      <c r="BN142" s="460"/>
      <c r="BO142" s="460"/>
      <c r="BP142" s="460"/>
      <c r="BQ142" s="460"/>
      <c r="BR142" s="460"/>
      <c r="BS142" s="460"/>
      <c r="BT142" s="460"/>
      <c r="BU142" s="461"/>
      <c r="BV142" s="459" t="s">
        <v>241</v>
      </c>
      <c r="BW142" s="460"/>
      <c r="BX142" s="460"/>
      <c r="BY142" s="460"/>
      <c r="BZ142" s="460"/>
      <c r="CA142" s="460"/>
      <c r="CB142" s="460"/>
      <c r="CC142" s="460"/>
      <c r="CD142" s="460"/>
      <c r="CE142" s="460"/>
      <c r="CF142" s="460"/>
      <c r="CG142" s="460"/>
      <c r="CH142" s="460"/>
      <c r="CI142" s="460"/>
      <c r="CJ142" s="460"/>
      <c r="CK142" s="461"/>
      <c r="CL142" s="459" t="s">
        <v>198</v>
      </c>
      <c r="CM142" s="460"/>
      <c r="CN142" s="460"/>
      <c r="CO142" s="460"/>
      <c r="CP142" s="460"/>
      <c r="CQ142" s="460"/>
      <c r="CR142" s="460"/>
      <c r="CS142" s="460"/>
      <c r="CT142" s="460"/>
      <c r="CU142" s="460"/>
      <c r="CV142" s="460"/>
      <c r="CW142" s="460"/>
      <c r="CX142" s="460"/>
      <c r="CY142" s="460"/>
      <c r="CZ142" s="460"/>
      <c r="DA142" s="461"/>
    </row>
    <row r="143" spans="1:105" s="127" customFormat="1" ht="12.75">
      <c r="A143" s="431">
        <v>1</v>
      </c>
      <c r="B143" s="431"/>
      <c r="C143" s="431"/>
      <c r="D143" s="431"/>
      <c r="E143" s="431"/>
      <c r="F143" s="431"/>
      <c r="G143" s="431"/>
      <c r="H143" s="431">
        <v>2</v>
      </c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1"/>
      <c r="AH143" s="431"/>
      <c r="AI143" s="431"/>
      <c r="AJ143" s="431"/>
      <c r="AK143" s="431"/>
      <c r="AL143" s="431"/>
      <c r="AM143" s="431"/>
      <c r="AN143" s="431"/>
      <c r="AO143" s="431"/>
      <c r="AP143" s="431">
        <v>3</v>
      </c>
      <c r="AQ143" s="431"/>
      <c r="AR143" s="431"/>
      <c r="AS143" s="431"/>
      <c r="AT143" s="431"/>
      <c r="AU143" s="431"/>
      <c r="AV143" s="431"/>
      <c r="AW143" s="431"/>
      <c r="AX143" s="431"/>
      <c r="AY143" s="431"/>
      <c r="AZ143" s="431"/>
      <c r="BA143" s="431"/>
      <c r="BB143" s="431"/>
      <c r="BC143" s="431"/>
      <c r="BD143" s="431"/>
      <c r="BE143" s="431"/>
      <c r="BF143" s="431">
        <v>4</v>
      </c>
      <c r="BG143" s="431"/>
      <c r="BH143" s="431"/>
      <c r="BI143" s="431"/>
      <c r="BJ143" s="431"/>
      <c r="BK143" s="431"/>
      <c r="BL143" s="431"/>
      <c r="BM143" s="431"/>
      <c r="BN143" s="431"/>
      <c r="BO143" s="431"/>
      <c r="BP143" s="431"/>
      <c r="BQ143" s="431"/>
      <c r="BR143" s="431"/>
      <c r="BS143" s="431"/>
      <c r="BT143" s="431"/>
      <c r="BU143" s="431"/>
      <c r="BV143" s="431">
        <v>5</v>
      </c>
      <c r="BW143" s="431"/>
      <c r="BX143" s="431"/>
      <c r="BY143" s="431"/>
      <c r="BZ143" s="431"/>
      <c r="CA143" s="431"/>
      <c r="CB143" s="431"/>
      <c r="CC143" s="431"/>
      <c r="CD143" s="431"/>
      <c r="CE143" s="431"/>
      <c r="CF143" s="431"/>
      <c r="CG143" s="431"/>
      <c r="CH143" s="431"/>
      <c r="CI143" s="431"/>
      <c r="CJ143" s="431"/>
      <c r="CK143" s="431"/>
      <c r="CL143" s="431">
        <v>6</v>
      </c>
      <c r="CM143" s="431"/>
      <c r="CN143" s="431"/>
      <c r="CO143" s="431"/>
      <c r="CP143" s="431"/>
      <c r="CQ143" s="431"/>
      <c r="CR143" s="431"/>
      <c r="CS143" s="431"/>
      <c r="CT143" s="431"/>
      <c r="CU143" s="431"/>
      <c r="CV143" s="431"/>
      <c r="CW143" s="431"/>
      <c r="CX143" s="431"/>
      <c r="CY143" s="431"/>
      <c r="CZ143" s="431"/>
      <c r="DA143" s="431"/>
    </row>
    <row r="144" spans="1:105" s="128" customFormat="1" ht="15" customHeight="1">
      <c r="A144" s="425" t="s">
        <v>42</v>
      </c>
      <c r="B144" s="425"/>
      <c r="C144" s="425"/>
      <c r="D144" s="425"/>
      <c r="E144" s="425"/>
      <c r="F144" s="425"/>
      <c r="G144" s="425"/>
      <c r="H144" s="423" t="s">
        <v>367</v>
      </c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3"/>
      <c r="AC144" s="423"/>
      <c r="AD144" s="423"/>
      <c r="AE144" s="423"/>
      <c r="AF144" s="423"/>
      <c r="AG144" s="423"/>
      <c r="AH144" s="423"/>
      <c r="AI144" s="423"/>
      <c r="AJ144" s="423"/>
      <c r="AK144" s="423"/>
      <c r="AL144" s="423"/>
      <c r="AM144" s="423"/>
      <c r="AN144" s="423"/>
      <c r="AO144" s="423"/>
      <c r="AP144" s="424">
        <v>1</v>
      </c>
      <c r="AQ144" s="424"/>
      <c r="AR144" s="424"/>
      <c r="AS144" s="424"/>
      <c r="AT144" s="424"/>
      <c r="AU144" s="424"/>
      <c r="AV144" s="424"/>
      <c r="AW144" s="424"/>
      <c r="AX144" s="424"/>
      <c r="AY144" s="424"/>
      <c r="AZ144" s="424"/>
      <c r="BA144" s="424"/>
      <c r="BB144" s="424"/>
      <c r="BC144" s="424"/>
      <c r="BD144" s="424"/>
      <c r="BE144" s="424"/>
      <c r="BF144" s="424">
        <v>12</v>
      </c>
      <c r="BG144" s="424"/>
      <c r="BH144" s="424"/>
      <c r="BI144" s="424"/>
      <c r="BJ144" s="424"/>
      <c r="BK144" s="424"/>
      <c r="BL144" s="424"/>
      <c r="BM144" s="424"/>
      <c r="BN144" s="424"/>
      <c r="BO144" s="424"/>
      <c r="BP144" s="424"/>
      <c r="BQ144" s="424"/>
      <c r="BR144" s="424"/>
      <c r="BS144" s="424"/>
      <c r="BT144" s="424"/>
      <c r="BU144" s="424"/>
      <c r="BV144" s="422">
        <v>2000</v>
      </c>
      <c r="BW144" s="422"/>
      <c r="BX144" s="422"/>
      <c r="BY144" s="422"/>
      <c r="BZ144" s="422"/>
      <c r="CA144" s="422"/>
      <c r="CB144" s="422"/>
      <c r="CC144" s="422"/>
      <c r="CD144" s="422"/>
      <c r="CE144" s="422"/>
      <c r="CF144" s="422"/>
      <c r="CG144" s="422"/>
      <c r="CH144" s="422"/>
      <c r="CI144" s="422"/>
      <c r="CJ144" s="422"/>
      <c r="CK144" s="422"/>
      <c r="CL144" s="422">
        <f>AP144*BF144*BV144</f>
        <v>24000</v>
      </c>
      <c r="CM144" s="422"/>
      <c r="CN144" s="422"/>
      <c r="CO144" s="422"/>
      <c r="CP144" s="422"/>
      <c r="CQ144" s="422"/>
      <c r="CR144" s="422"/>
      <c r="CS144" s="422"/>
      <c r="CT144" s="422"/>
      <c r="CU144" s="422"/>
      <c r="CV144" s="422"/>
      <c r="CW144" s="422"/>
      <c r="CX144" s="422"/>
      <c r="CY144" s="422"/>
      <c r="CZ144" s="422"/>
      <c r="DA144" s="422"/>
    </row>
    <row r="145" spans="1:105" s="128" customFormat="1" ht="15" customHeight="1">
      <c r="A145" s="425" t="s">
        <v>214</v>
      </c>
      <c r="B145" s="425"/>
      <c r="C145" s="425"/>
      <c r="D145" s="425"/>
      <c r="E145" s="425"/>
      <c r="F145" s="425"/>
      <c r="G145" s="425"/>
      <c r="H145" s="423" t="s">
        <v>368</v>
      </c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4">
        <v>1</v>
      </c>
      <c r="AQ145" s="424"/>
      <c r="AR145" s="424"/>
      <c r="AS145" s="424"/>
      <c r="AT145" s="424"/>
      <c r="AU145" s="424"/>
      <c r="AV145" s="424"/>
      <c r="AW145" s="424"/>
      <c r="AX145" s="424"/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4"/>
      <c r="BJ145" s="424"/>
      <c r="BK145" s="424"/>
      <c r="BL145" s="424"/>
      <c r="BM145" s="424"/>
      <c r="BN145" s="424"/>
      <c r="BO145" s="424"/>
      <c r="BP145" s="424"/>
      <c r="BQ145" s="424"/>
      <c r="BR145" s="424"/>
      <c r="BS145" s="424"/>
      <c r="BT145" s="424"/>
      <c r="BU145" s="424"/>
      <c r="BV145" s="422"/>
      <c r="BW145" s="422"/>
      <c r="BX145" s="422"/>
      <c r="BY145" s="422"/>
      <c r="BZ145" s="422"/>
      <c r="CA145" s="422"/>
      <c r="CB145" s="422"/>
      <c r="CC145" s="422"/>
      <c r="CD145" s="422"/>
      <c r="CE145" s="422"/>
      <c r="CF145" s="422"/>
      <c r="CG145" s="422"/>
      <c r="CH145" s="422"/>
      <c r="CI145" s="422"/>
      <c r="CJ145" s="422"/>
      <c r="CK145" s="422"/>
      <c r="CL145" s="422">
        <v>500</v>
      </c>
      <c r="CM145" s="422"/>
      <c r="CN145" s="422"/>
      <c r="CO145" s="422"/>
      <c r="CP145" s="422"/>
      <c r="CQ145" s="422"/>
      <c r="CR145" s="422"/>
      <c r="CS145" s="422"/>
      <c r="CT145" s="422"/>
      <c r="CU145" s="422"/>
      <c r="CV145" s="422"/>
      <c r="CW145" s="422"/>
      <c r="CX145" s="422"/>
      <c r="CY145" s="422"/>
      <c r="CZ145" s="422"/>
      <c r="DA145" s="422"/>
    </row>
    <row r="146" spans="1:105" s="128" customFormat="1" ht="15" customHeight="1">
      <c r="A146" s="425" t="s">
        <v>225</v>
      </c>
      <c r="B146" s="425"/>
      <c r="C146" s="425"/>
      <c r="D146" s="425"/>
      <c r="E146" s="425"/>
      <c r="F146" s="425"/>
      <c r="G146" s="425"/>
      <c r="H146" s="423" t="s">
        <v>388</v>
      </c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  <c r="AF146" s="423"/>
      <c r="AG146" s="423"/>
      <c r="AH146" s="423"/>
      <c r="AI146" s="423"/>
      <c r="AJ146" s="423"/>
      <c r="AK146" s="423"/>
      <c r="AL146" s="423"/>
      <c r="AM146" s="423"/>
      <c r="AN146" s="423"/>
      <c r="AO146" s="423"/>
      <c r="AP146" s="424">
        <v>1</v>
      </c>
      <c r="AQ146" s="424"/>
      <c r="AR146" s="424"/>
      <c r="AS146" s="424"/>
      <c r="AT146" s="424"/>
      <c r="AU146" s="424"/>
      <c r="AV146" s="424"/>
      <c r="AW146" s="424"/>
      <c r="AX146" s="424"/>
      <c r="AY146" s="424"/>
      <c r="AZ146" s="424"/>
      <c r="BA146" s="424"/>
      <c r="BB146" s="424"/>
      <c r="BC146" s="424"/>
      <c r="BD146" s="424"/>
      <c r="BE146" s="424"/>
      <c r="BF146" s="424">
        <v>12</v>
      </c>
      <c r="BG146" s="424"/>
      <c r="BH146" s="424"/>
      <c r="BI146" s="424"/>
      <c r="BJ146" s="424"/>
      <c r="BK146" s="424"/>
      <c r="BL146" s="424"/>
      <c r="BM146" s="424"/>
      <c r="BN146" s="424"/>
      <c r="BO146" s="424"/>
      <c r="BP146" s="424"/>
      <c r="BQ146" s="424"/>
      <c r="BR146" s="424"/>
      <c r="BS146" s="424"/>
      <c r="BT146" s="424"/>
      <c r="BU146" s="424"/>
      <c r="BV146" s="422">
        <v>3000</v>
      </c>
      <c r="BW146" s="422"/>
      <c r="BX146" s="422"/>
      <c r="BY146" s="422"/>
      <c r="BZ146" s="422"/>
      <c r="CA146" s="422"/>
      <c r="CB146" s="422"/>
      <c r="CC146" s="422"/>
      <c r="CD146" s="422"/>
      <c r="CE146" s="422"/>
      <c r="CF146" s="422"/>
      <c r="CG146" s="422"/>
      <c r="CH146" s="422"/>
      <c r="CI146" s="422"/>
      <c r="CJ146" s="422"/>
      <c r="CK146" s="422"/>
      <c r="CL146" s="422">
        <f>AP146*BF146*BV146</f>
        <v>36000</v>
      </c>
      <c r="CM146" s="422"/>
      <c r="CN146" s="422"/>
      <c r="CO146" s="422"/>
      <c r="CP146" s="422"/>
      <c r="CQ146" s="422"/>
      <c r="CR146" s="422"/>
      <c r="CS146" s="422"/>
      <c r="CT146" s="422"/>
      <c r="CU146" s="422"/>
      <c r="CV146" s="422"/>
      <c r="CW146" s="422"/>
      <c r="CX146" s="422"/>
      <c r="CY146" s="422"/>
      <c r="CZ146" s="422"/>
      <c r="DA146" s="422"/>
    </row>
    <row r="147" spans="1:105" s="128" customFormat="1" ht="15" customHeight="1">
      <c r="A147" s="425"/>
      <c r="B147" s="425"/>
      <c r="C147" s="425"/>
      <c r="D147" s="425"/>
      <c r="E147" s="425"/>
      <c r="F147" s="425"/>
      <c r="G147" s="425"/>
      <c r="H147" s="519" t="s">
        <v>242</v>
      </c>
      <c r="I147" s="520"/>
      <c r="J147" s="520"/>
      <c r="K147" s="520"/>
      <c r="L147" s="520"/>
      <c r="M147" s="520"/>
      <c r="N147" s="520"/>
      <c r="O147" s="520"/>
      <c r="P147" s="520"/>
      <c r="Q147" s="520"/>
      <c r="R147" s="520"/>
      <c r="S147" s="520"/>
      <c r="T147" s="520"/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1"/>
      <c r="AP147" s="424" t="s">
        <v>175</v>
      </c>
      <c r="AQ147" s="424"/>
      <c r="AR147" s="424"/>
      <c r="AS147" s="424"/>
      <c r="AT147" s="424"/>
      <c r="AU147" s="424"/>
      <c r="AV147" s="424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424" t="s">
        <v>175</v>
      </c>
      <c r="BG147" s="424"/>
      <c r="BH147" s="424"/>
      <c r="BI147" s="424"/>
      <c r="BJ147" s="424"/>
      <c r="BK147" s="424"/>
      <c r="BL147" s="424"/>
      <c r="BM147" s="424"/>
      <c r="BN147" s="424"/>
      <c r="BO147" s="424"/>
      <c r="BP147" s="424"/>
      <c r="BQ147" s="424"/>
      <c r="BR147" s="424"/>
      <c r="BS147" s="424"/>
      <c r="BT147" s="424"/>
      <c r="BU147" s="424"/>
      <c r="BV147" s="424" t="s">
        <v>175</v>
      </c>
      <c r="BW147" s="424"/>
      <c r="BX147" s="424"/>
      <c r="BY147" s="424"/>
      <c r="BZ147" s="424"/>
      <c r="CA147" s="424"/>
      <c r="CB147" s="424"/>
      <c r="CC147" s="424"/>
      <c r="CD147" s="424"/>
      <c r="CE147" s="424"/>
      <c r="CF147" s="424"/>
      <c r="CG147" s="424"/>
      <c r="CH147" s="424"/>
      <c r="CI147" s="424"/>
      <c r="CJ147" s="424"/>
      <c r="CK147" s="424"/>
      <c r="CL147" s="467">
        <f>SUM(CL144:DA146)</f>
        <v>60500</v>
      </c>
      <c r="CM147" s="467"/>
      <c r="CN147" s="467"/>
      <c r="CO147" s="467"/>
      <c r="CP147" s="467"/>
      <c r="CQ147" s="467"/>
      <c r="CR147" s="467"/>
      <c r="CS147" s="467"/>
      <c r="CT147" s="467"/>
      <c r="CU147" s="467"/>
      <c r="CV147" s="467"/>
      <c r="CW147" s="467"/>
      <c r="CX147" s="467"/>
      <c r="CY147" s="467"/>
      <c r="CZ147" s="467"/>
      <c r="DA147" s="467"/>
    </row>
    <row r="148" spans="1:105" ht="10.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</row>
    <row r="149" spans="1:105" s="124" customFormat="1" ht="14.25">
      <c r="A149" s="465" t="s">
        <v>370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R149" s="465"/>
      <c r="AS149" s="465"/>
      <c r="AT149" s="465"/>
      <c r="AU149" s="465"/>
      <c r="AV149" s="465"/>
      <c r="AW149" s="465"/>
      <c r="AX149" s="465"/>
      <c r="AY149" s="465"/>
      <c r="AZ149" s="465"/>
      <c r="BA149" s="465"/>
      <c r="BB149" s="465"/>
      <c r="BC149" s="465"/>
      <c r="BD149" s="465"/>
      <c r="BE149" s="465"/>
      <c r="BF149" s="465"/>
      <c r="BG149" s="465"/>
      <c r="BH149" s="465"/>
      <c r="BI149" s="465"/>
      <c r="BJ149" s="465"/>
      <c r="BK149" s="465"/>
      <c r="BL149" s="465"/>
      <c r="BM149" s="465"/>
      <c r="BN149" s="465"/>
      <c r="BO149" s="465"/>
      <c r="BP149" s="465"/>
      <c r="BQ149" s="465"/>
      <c r="BR149" s="465"/>
      <c r="BS149" s="465"/>
      <c r="BT149" s="465"/>
      <c r="BU149" s="465"/>
      <c r="BV149" s="465"/>
      <c r="BW149" s="465"/>
      <c r="BX149" s="465"/>
      <c r="BY149" s="465"/>
      <c r="BZ149" s="465"/>
      <c r="CA149" s="465"/>
      <c r="CB149" s="465"/>
      <c r="CC149" s="465"/>
      <c r="CD149" s="465"/>
      <c r="CE149" s="465"/>
      <c r="CF149" s="465"/>
      <c r="CG149" s="465"/>
      <c r="CH149" s="465"/>
      <c r="CI149" s="465"/>
      <c r="CJ149" s="465"/>
      <c r="CK149" s="465"/>
      <c r="CL149" s="465"/>
      <c r="CM149" s="465"/>
      <c r="CN149" s="465"/>
      <c r="CO149" s="465"/>
      <c r="CP149" s="465"/>
      <c r="CQ149" s="465"/>
      <c r="CR149" s="465"/>
      <c r="CS149" s="465"/>
      <c r="CT149" s="465"/>
      <c r="CU149" s="465"/>
      <c r="CV149" s="465"/>
      <c r="CW149" s="465"/>
      <c r="CX149" s="465"/>
      <c r="CY149" s="465"/>
      <c r="CZ149" s="465"/>
      <c r="DA149" s="465"/>
    </row>
    <row r="150" spans="1:105" ht="10.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</row>
    <row r="151" spans="1:105" s="126" customFormat="1" ht="45" customHeight="1">
      <c r="A151" s="435" t="s">
        <v>64</v>
      </c>
      <c r="B151" s="436"/>
      <c r="C151" s="436"/>
      <c r="D151" s="436"/>
      <c r="E151" s="436"/>
      <c r="F151" s="436"/>
      <c r="G151" s="437"/>
      <c r="H151" s="435" t="s">
        <v>232</v>
      </c>
      <c r="I151" s="436"/>
      <c r="J151" s="436"/>
      <c r="K151" s="436"/>
      <c r="L151" s="436"/>
      <c r="M151" s="436"/>
      <c r="N151" s="436"/>
      <c r="O151" s="436"/>
      <c r="P151" s="436"/>
      <c r="Q151" s="436"/>
      <c r="R151" s="436"/>
      <c r="S151" s="436"/>
      <c r="T151" s="436"/>
      <c r="U151" s="436"/>
      <c r="V151" s="436"/>
      <c r="W151" s="436"/>
      <c r="X151" s="436"/>
      <c r="Y151" s="436"/>
      <c r="Z151" s="436"/>
      <c r="AA151" s="436"/>
      <c r="AB151" s="436"/>
      <c r="AC151" s="436"/>
      <c r="AD151" s="436"/>
      <c r="AE151" s="436"/>
      <c r="AF151" s="436"/>
      <c r="AG151" s="436"/>
      <c r="AH151" s="436"/>
      <c r="AI151" s="436"/>
      <c r="AJ151" s="436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36"/>
      <c r="AU151" s="436"/>
      <c r="AV151" s="436"/>
      <c r="AW151" s="436"/>
      <c r="AX151" s="436"/>
      <c r="AY151" s="436"/>
      <c r="AZ151" s="436"/>
      <c r="BA151" s="436"/>
      <c r="BB151" s="436"/>
      <c r="BC151" s="437"/>
      <c r="BD151" s="435" t="s">
        <v>243</v>
      </c>
      <c r="BE151" s="436"/>
      <c r="BF151" s="436"/>
      <c r="BG151" s="436"/>
      <c r="BH151" s="436"/>
      <c r="BI151" s="436"/>
      <c r="BJ151" s="436"/>
      <c r="BK151" s="436"/>
      <c r="BL151" s="436"/>
      <c r="BM151" s="436"/>
      <c r="BN151" s="436"/>
      <c r="BO151" s="436"/>
      <c r="BP151" s="436"/>
      <c r="BQ151" s="436"/>
      <c r="BR151" s="436"/>
      <c r="BS151" s="437"/>
      <c r="BT151" s="435" t="s">
        <v>244</v>
      </c>
      <c r="BU151" s="436"/>
      <c r="BV151" s="436"/>
      <c r="BW151" s="436"/>
      <c r="BX151" s="436"/>
      <c r="BY151" s="436"/>
      <c r="BZ151" s="436"/>
      <c r="CA151" s="436"/>
      <c r="CB151" s="436"/>
      <c r="CC151" s="436"/>
      <c r="CD151" s="436"/>
      <c r="CE151" s="436"/>
      <c r="CF151" s="436"/>
      <c r="CG151" s="436"/>
      <c r="CH151" s="436"/>
      <c r="CI151" s="437"/>
      <c r="CJ151" s="435" t="s">
        <v>245</v>
      </c>
      <c r="CK151" s="436"/>
      <c r="CL151" s="436"/>
      <c r="CM151" s="436"/>
      <c r="CN151" s="436"/>
      <c r="CO151" s="436"/>
      <c r="CP151" s="436"/>
      <c r="CQ151" s="436"/>
      <c r="CR151" s="436"/>
      <c r="CS151" s="436"/>
      <c r="CT151" s="436"/>
      <c r="CU151" s="436"/>
      <c r="CV151" s="436"/>
      <c r="CW151" s="436"/>
      <c r="CX151" s="436"/>
      <c r="CY151" s="436"/>
      <c r="CZ151" s="436"/>
      <c r="DA151" s="437"/>
    </row>
    <row r="152" spans="1:105" s="127" customFormat="1" ht="12.75">
      <c r="A152" s="431">
        <v>1</v>
      </c>
      <c r="B152" s="431"/>
      <c r="C152" s="431"/>
      <c r="D152" s="431"/>
      <c r="E152" s="431"/>
      <c r="F152" s="431"/>
      <c r="G152" s="431"/>
      <c r="H152" s="431">
        <v>2</v>
      </c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  <c r="BB152" s="431"/>
      <c r="BC152" s="431"/>
      <c r="BD152" s="431">
        <v>3</v>
      </c>
      <c r="BE152" s="431"/>
      <c r="BF152" s="431"/>
      <c r="BG152" s="431"/>
      <c r="BH152" s="431"/>
      <c r="BI152" s="431"/>
      <c r="BJ152" s="431"/>
      <c r="BK152" s="431"/>
      <c r="BL152" s="431"/>
      <c r="BM152" s="431"/>
      <c r="BN152" s="431"/>
      <c r="BO152" s="431"/>
      <c r="BP152" s="431"/>
      <c r="BQ152" s="431"/>
      <c r="BR152" s="431"/>
      <c r="BS152" s="431"/>
      <c r="BT152" s="431">
        <v>4</v>
      </c>
      <c r="BU152" s="431"/>
      <c r="BV152" s="431"/>
      <c r="BW152" s="431"/>
      <c r="BX152" s="431"/>
      <c r="BY152" s="431"/>
      <c r="BZ152" s="431"/>
      <c r="CA152" s="431"/>
      <c r="CB152" s="431"/>
      <c r="CC152" s="431"/>
      <c r="CD152" s="431"/>
      <c r="CE152" s="431"/>
      <c r="CF152" s="431"/>
      <c r="CG152" s="431"/>
      <c r="CH152" s="431"/>
      <c r="CI152" s="431"/>
      <c r="CJ152" s="431">
        <v>5</v>
      </c>
      <c r="CK152" s="431"/>
      <c r="CL152" s="431"/>
      <c r="CM152" s="431"/>
      <c r="CN152" s="431"/>
      <c r="CO152" s="431"/>
      <c r="CP152" s="431"/>
      <c r="CQ152" s="431"/>
      <c r="CR152" s="431"/>
      <c r="CS152" s="431"/>
      <c r="CT152" s="431"/>
      <c r="CU152" s="431"/>
      <c r="CV152" s="431"/>
      <c r="CW152" s="431"/>
      <c r="CX152" s="431"/>
      <c r="CY152" s="431"/>
      <c r="CZ152" s="431"/>
      <c r="DA152" s="431"/>
    </row>
    <row r="153" spans="1:105" s="128" customFormat="1" ht="15" customHeight="1">
      <c r="A153" s="425" t="s">
        <v>42</v>
      </c>
      <c r="B153" s="425"/>
      <c r="C153" s="425"/>
      <c r="D153" s="425"/>
      <c r="E153" s="425"/>
      <c r="F153" s="425"/>
      <c r="G153" s="425"/>
      <c r="H153" s="423" t="s">
        <v>369</v>
      </c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3"/>
      <c r="AC153" s="423"/>
      <c r="AD153" s="423"/>
      <c r="AE153" s="423"/>
      <c r="AF153" s="423"/>
      <c r="AG153" s="423"/>
      <c r="AH153" s="423"/>
      <c r="AI153" s="423"/>
      <c r="AJ153" s="423"/>
      <c r="AK153" s="423"/>
      <c r="AL153" s="423"/>
      <c r="AM153" s="423"/>
      <c r="AN153" s="423"/>
      <c r="AO153" s="423"/>
      <c r="AP153" s="423"/>
      <c r="AQ153" s="423"/>
      <c r="AR153" s="423"/>
      <c r="AS153" s="423"/>
      <c r="AT153" s="423"/>
      <c r="AU153" s="423"/>
      <c r="AV153" s="423"/>
      <c r="AW153" s="423"/>
      <c r="AX153" s="423"/>
      <c r="AY153" s="423"/>
      <c r="AZ153" s="423"/>
      <c r="BA153" s="423"/>
      <c r="BB153" s="423"/>
      <c r="BC153" s="423"/>
      <c r="BD153" s="424"/>
      <c r="BE153" s="424"/>
      <c r="BF153" s="424"/>
      <c r="BG153" s="424"/>
      <c r="BH153" s="424"/>
      <c r="BI153" s="424"/>
      <c r="BJ153" s="424"/>
      <c r="BK153" s="424"/>
      <c r="BL153" s="424"/>
      <c r="BM153" s="424"/>
      <c r="BN153" s="424"/>
      <c r="BO153" s="424"/>
      <c r="BP153" s="424"/>
      <c r="BQ153" s="424"/>
      <c r="BR153" s="424"/>
      <c r="BS153" s="424"/>
      <c r="BT153" s="424"/>
      <c r="BU153" s="424"/>
      <c r="BV153" s="424"/>
      <c r="BW153" s="424"/>
      <c r="BX153" s="424"/>
      <c r="BY153" s="424"/>
      <c r="BZ153" s="424"/>
      <c r="CA153" s="424"/>
      <c r="CB153" s="424"/>
      <c r="CC153" s="424"/>
      <c r="CD153" s="424"/>
      <c r="CE153" s="424"/>
      <c r="CF153" s="424"/>
      <c r="CG153" s="424"/>
      <c r="CH153" s="424"/>
      <c r="CI153" s="424"/>
      <c r="CJ153" s="422">
        <v>1000</v>
      </c>
      <c r="CK153" s="422"/>
      <c r="CL153" s="422"/>
      <c r="CM153" s="422"/>
      <c r="CN153" s="422"/>
      <c r="CO153" s="422"/>
      <c r="CP153" s="422"/>
      <c r="CQ153" s="422"/>
      <c r="CR153" s="422"/>
      <c r="CS153" s="422"/>
      <c r="CT153" s="422"/>
      <c r="CU153" s="422"/>
      <c r="CV153" s="422"/>
      <c r="CW153" s="422"/>
      <c r="CX153" s="422"/>
      <c r="CY153" s="422"/>
      <c r="CZ153" s="422"/>
      <c r="DA153" s="422"/>
    </row>
    <row r="154" spans="1:105" s="128" customFormat="1" ht="15" customHeight="1">
      <c r="A154" s="425"/>
      <c r="B154" s="425"/>
      <c r="C154" s="425"/>
      <c r="D154" s="425"/>
      <c r="E154" s="425"/>
      <c r="F154" s="425"/>
      <c r="G154" s="425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3"/>
      <c r="AC154" s="423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3"/>
      <c r="AN154" s="423"/>
      <c r="AO154" s="423"/>
      <c r="AP154" s="423"/>
      <c r="AQ154" s="423"/>
      <c r="AR154" s="423"/>
      <c r="AS154" s="423"/>
      <c r="AT154" s="423"/>
      <c r="AU154" s="423"/>
      <c r="AV154" s="423"/>
      <c r="AW154" s="423"/>
      <c r="AX154" s="423"/>
      <c r="AY154" s="423"/>
      <c r="AZ154" s="423"/>
      <c r="BA154" s="423"/>
      <c r="BB154" s="423"/>
      <c r="BC154" s="423"/>
      <c r="BD154" s="424"/>
      <c r="BE154" s="424"/>
      <c r="BF154" s="424"/>
      <c r="BG154" s="424"/>
      <c r="BH154" s="424"/>
      <c r="BI154" s="424"/>
      <c r="BJ154" s="424"/>
      <c r="BK154" s="424"/>
      <c r="BL154" s="424"/>
      <c r="BM154" s="424"/>
      <c r="BN154" s="424"/>
      <c r="BO154" s="424"/>
      <c r="BP154" s="424"/>
      <c r="BQ154" s="424"/>
      <c r="BR154" s="424"/>
      <c r="BS154" s="424"/>
      <c r="BT154" s="424"/>
      <c r="BU154" s="424"/>
      <c r="BV154" s="424"/>
      <c r="BW154" s="424"/>
      <c r="BX154" s="424"/>
      <c r="BY154" s="424"/>
      <c r="BZ154" s="424"/>
      <c r="CA154" s="424"/>
      <c r="CB154" s="424"/>
      <c r="CC154" s="424"/>
      <c r="CD154" s="424"/>
      <c r="CE154" s="424"/>
      <c r="CF154" s="424"/>
      <c r="CG154" s="424"/>
      <c r="CH154" s="424"/>
      <c r="CI154" s="424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CU154" s="422"/>
      <c r="CV154" s="422"/>
      <c r="CW154" s="422"/>
      <c r="CX154" s="422"/>
      <c r="CY154" s="422"/>
      <c r="CZ154" s="422"/>
      <c r="DA154" s="422"/>
    </row>
    <row r="155" spans="1:105" s="128" customFormat="1" ht="15" customHeight="1">
      <c r="A155" s="425"/>
      <c r="B155" s="425"/>
      <c r="C155" s="425"/>
      <c r="D155" s="425"/>
      <c r="E155" s="425"/>
      <c r="F155" s="425"/>
      <c r="G155" s="425"/>
      <c r="H155" s="427" t="s">
        <v>192</v>
      </c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427"/>
      <c r="AC155" s="427"/>
      <c r="AD155" s="427"/>
      <c r="AE155" s="427"/>
      <c r="AF155" s="427"/>
      <c r="AG155" s="427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  <c r="AT155" s="427"/>
      <c r="AU155" s="427"/>
      <c r="AV155" s="427"/>
      <c r="AW155" s="427"/>
      <c r="AX155" s="427"/>
      <c r="AY155" s="427"/>
      <c r="AZ155" s="427"/>
      <c r="BA155" s="427"/>
      <c r="BB155" s="427"/>
      <c r="BC155" s="428"/>
      <c r="BD155" s="424"/>
      <c r="BE155" s="424"/>
      <c r="BF155" s="424"/>
      <c r="BG155" s="424"/>
      <c r="BH155" s="424"/>
      <c r="BI155" s="424"/>
      <c r="BJ155" s="424"/>
      <c r="BK155" s="424"/>
      <c r="BL155" s="424"/>
      <c r="BM155" s="424"/>
      <c r="BN155" s="424"/>
      <c r="BO155" s="424"/>
      <c r="BP155" s="424"/>
      <c r="BQ155" s="424"/>
      <c r="BR155" s="424"/>
      <c r="BS155" s="424"/>
      <c r="BT155" s="424"/>
      <c r="BU155" s="424"/>
      <c r="BV155" s="424"/>
      <c r="BW155" s="424"/>
      <c r="BX155" s="424"/>
      <c r="BY155" s="424"/>
      <c r="BZ155" s="424"/>
      <c r="CA155" s="424"/>
      <c r="CB155" s="424"/>
      <c r="CC155" s="424"/>
      <c r="CD155" s="424"/>
      <c r="CE155" s="424"/>
      <c r="CF155" s="424"/>
      <c r="CG155" s="424"/>
      <c r="CH155" s="424"/>
      <c r="CI155" s="424"/>
      <c r="CJ155" s="467">
        <f>CJ153</f>
        <v>1000</v>
      </c>
      <c r="CK155" s="467"/>
      <c r="CL155" s="467"/>
      <c r="CM155" s="467"/>
      <c r="CN155" s="467"/>
      <c r="CO155" s="467"/>
      <c r="CP155" s="467"/>
      <c r="CQ155" s="467"/>
      <c r="CR155" s="467"/>
      <c r="CS155" s="467"/>
      <c r="CT155" s="467"/>
      <c r="CU155" s="467"/>
      <c r="CV155" s="467"/>
      <c r="CW155" s="467"/>
      <c r="CX155" s="467"/>
      <c r="CY155" s="467"/>
      <c r="CZ155" s="467"/>
      <c r="DA155" s="467"/>
    </row>
    <row r="156" spans="1:105" ht="10.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</row>
    <row r="157" spans="1:105" s="124" customFormat="1" ht="14.25">
      <c r="A157" s="465" t="s">
        <v>314</v>
      </c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R157" s="465"/>
      <c r="AS157" s="465"/>
      <c r="AT157" s="465"/>
      <c r="AU157" s="465"/>
      <c r="AV157" s="465"/>
      <c r="AW157" s="465"/>
      <c r="AX157" s="465"/>
      <c r="AY157" s="465"/>
      <c r="AZ157" s="465"/>
      <c r="BA157" s="465"/>
      <c r="BB157" s="465"/>
      <c r="BC157" s="465"/>
      <c r="BD157" s="465"/>
      <c r="BE157" s="465"/>
      <c r="BF157" s="465"/>
      <c r="BG157" s="465"/>
      <c r="BH157" s="465"/>
      <c r="BI157" s="465"/>
      <c r="BJ157" s="465"/>
      <c r="BK157" s="465"/>
      <c r="BL157" s="465"/>
      <c r="BM157" s="465"/>
      <c r="BN157" s="465"/>
      <c r="BO157" s="465"/>
      <c r="BP157" s="465"/>
      <c r="BQ157" s="465"/>
      <c r="BR157" s="465"/>
      <c r="BS157" s="465"/>
      <c r="BT157" s="465"/>
      <c r="BU157" s="465"/>
      <c r="BV157" s="465"/>
      <c r="BW157" s="465"/>
      <c r="BX157" s="465"/>
      <c r="BY157" s="465"/>
      <c r="BZ157" s="465"/>
      <c r="CA157" s="465"/>
      <c r="CB157" s="465"/>
      <c r="CC157" s="465"/>
      <c r="CD157" s="465"/>
      <c r="CE157" s="465"/>
      <c r="CF157" s="465"/>
      <c r="CG157" s="465"/>
      <c r="CH157" s="465"/>
      <c r="CI157" s="465"/>
      <c r="CJ157" s="465"/>
      <c r="CK157" s="465"/>
      <c r="CL157" s="465"/>
      <c r="CM157" s="465"/>
      <c r="CN157" s="465"/>
      <c r="CO157" s="465"/>
      <c r="CP157" s="465"/>
      <c r="CQ157" s="465"/>
      <c r="CR157" s="465"/>
      <c r="CS157" s="465"/>
      <c r="CT157" s="465"/>
      <c r="CU157" s="465"/>
      <c r="CV157" s="465"/>
      <c r="CW157" s="465"/>
      <c r="CX157" s="465"/>
      <c r="CY157" s="465"/>
      <c r="CZ157" s="465"/>
      <c r="DA157" s="465"/>
    </row>
    <row r="158" spans="1:105" s="124" customFormat="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</row>
    <row r="159" spans="1:105" s="124" customFormat="1" ht="42" customHeight="1">
      <c r="A159" s="452" t="s">
        <v>64</v>
      </c>
      <c r="B159" s="453"/>
      <c r="C159" s="453"/>
      <c r="D159" s="453"/>
      <c r="E159" s="453"/>
      <c r="F159" s="453"/>
      <c r="G159" s="454"/>
      <c r="H159" s="452" t="s">
        <v>65</v>
      </c>
      <c r="I159" s="453"/>
      <c r="J159" s="453"/>
      <c r="K159" s="453"/>
      <c r="L159" s="453"/>
      <c r="M159" s="453"/>
      <c r="N159" s="453"/>
      <c r="O159" s="453"/>
      <c r="P159" s="453"/>
      <c r="Q159" s="453"/>
      <c r="R159" s="453"/>
      <c r="S159" s="453"/>
      <c r="T159" s="453"/>
      <c r="U159" s="453"/>
      <c r="V159" s="453"/>
      <c r="W159" s="453"/>
      <c r="X159" s="453"/>
      <c r="Y159" s="453"/>
      <c r="Z159" s="453"/>
      <c r="AA159" s="453"/>
      <c r="AB159" s="453"/>
      <c r="AC159" s="453"/>
      <c r="AD159" s="453"/>
      <c r="AE159" s="453"/>
      <c r="AF159" s="453"/>
      <c r="AG159" s="453"/>
      <c r="AH159" s="453"/>
      <c r="AI159" s="453"/>
      <c r="AJ159" s="453"/>
      <c r="AK159" s="453"/>
      <c r="AL159" s="453"/>
      <c r="AM159" s="453"/>
      <c r="AN159" s="453"/>
      <c r="AO159" s="454"/>
      <c r="AP159" s="452" t="s">
        <v>246</v>
      </c>
      <c r="AQ159" s="453"/>
      <c r="AR159" s="453"/>
      <c r="AS159" s="453"/>
      <c r="AT159" s="453"/>
      <c r="AU159" s="453"/>
      <c r="AV159" s="453"/>
      <c r="AW159" s="453"/>
      <c r="AX159" s="453"/>
      <c r="AY159" s="453"/>
      <c r="AZ159" s="453"/>
      <c r="BA159" s="453"/>
      <c r="BB159" s="453"/>
      <c r="BC159" s="453"/>
      <c r="BD159" s="453"/>
      <c r="BE159" s="454"/>
      <c r="BF159" s="452" t="s">
        <v>247</v>
      </c>
      <c r="BG159" s="453"/>
      <c r="BH159" s="453"/>
      <c r="BI159" s="453"/>
      <c r="BJ159" s="453"/>
      <c r="BK159" s="453"/>
      <c r="BL159" s="453"/>
      <c r="BM159" s="453"/>
      <c r="BN159" s="453"/>
      <c r="BO159" s="453"/>
      <c r="BP159" s="453"/>
      <c r="BQ159" s="453"/>
      <c r="BR159" s="453"/>
      <c r="BS159" s="453"/>
      <c r="BT159" s="453"/>
      <c r="BU159" s="454"/>
      <c r="BV159" s="452" t="s">
        <v>248</v>
      </c>
      <c r="BW159" s="453"/>
      <c r="BX159" s="453"/>
      <c r="BY159" s="453"/>
      <c r="BZ159" s="453"/>
      <c r="CA159" s="453"/>
      <c r="CB159" s="453"/>
      <c r="CC159" s="453"/>
      <c r="CD159" s="453"/>
      <c r="CE159" s="453"/>
      <c r="CF159" s="453"/>
      <c r="CG159" s="453"/>
      <c r="CH159" s="453"/>
      <c r="CI159" s="453"/>
      <c r="CJ159" s="453"/>
      <c r="CK159" s="454"/>
      <c r="CL159" s="452" t="s">
        <v>249</v>
      </c>
      <c r="CM159" s="453"/>
      <c r="CN159" s="453"/>
      <c r="CO159" s="453"/>
      <c r="CP159" s="453"/>
      <c r="CQ159" s="453"/>
      <c r="CR159" s="453"/>
      <c r="CS159" s="453"/>
      <c r="CT159" s="453"/>
      <c r="CU159" s="453"/>
      <c r="CV159" s="453"/>
      <c r="CW159" s="453"/>
      <c r="CX159" s="453"/>
      <c r="CY159" s="453"/>
      <c r="CZ159" s="453"/>
      <c r="DA159" s="454"/>
    </row>
    <row r="160" spans="1:105" s="124" customFormat="1" ht="14.25">
      <c r="A160" s="466">
        <v>1</v>
      </c>
      <c r="B160" s="466"/>
      <c r="C160" s="466"/>
      <c r="D160" s="466"/>
      <c r="E160" s="466"/>
      <c r="F160" s="466"/>
      <c r="G160" s="466"/>
      <c r="H160" s="466">
        <v>2</v>
      </c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466"/>
      <c r="AM160" s="466"/>
      <c r="AN160" s="466"/>
      <c r="AO160" s="466"/>
      <c r="AP160" s="466">
        <v>4</v>
      </c>
      <c r="AQ160" s="466"/>
      <c r="AR160" s="466"/>
      <c r="AS160" s="466"/>
      <c r="AT160" s="466"/>
      <c r="AU160" s="466"/>
      <c r="AV160" s="466"/>
      <c r="AW160" s="466"/>
      <c r="AX160" s="466"/>
      <c r="AY160" s="466"/>
      <c r="AZ160" s="466"/>
      <c r="BA160" s="466"/>
      <c r="BB160" s="466"/>
      <c r="BC160" s="466"/>
      <c r="BD160" s="466"/>
      <c r="BE160" s="466"/>
      <c r="BF160" s="466">
        <v>5</v>
      </c>
      <c r="BG160" s="466"/>
      <c r="BH160" s="466"/>
      <c r="BI160" s="466"/>
      <c r="BJ160" s="466"/>
      <c r="BK160" s="466"/>
      <c r="BL160" s="466"/>
      <c r="BM160" s="466"/>
      <c r="BN160" s="466"/>
      <c r="BO160" s="466"/>
      <c r="BP160" s="466"/>
      <c r="BQ160" s="466"/>
      <c r="BR160" s="466"/>
      <c r="BS160" s="466"/>
      <c r="BT160" s="466"/>
      <c r="BU160" s="466"/>
      <c r="BV160" s="466">
        <v>6</v>
      </c>
      <c r="BW160" s="466"/>
      <c r="BX160" s="466"/>
      <c r="BY160" s="466"/>
      <c r="BZ160" s="466"/>
      <c r="CA160" s="466"/>
      <c r="CB160" s="466"/>
      <c r="CC160" s="466"/>
      <c r="CD160" s="466"/>
      <c r="CE160" s="466"/>
      <c r="CF160" s="466"/>
      <c r="CG160" s="466"/>
      <c r="CH160" s="466"/>
      <c r="CI160" s="466"/>
      <c r="CJ160" s="466"/>
      <c r="CK160" s="466"/>
      <c r="CL160" s="466">
        <v>6</v>
      </c>
      <c r="CM160" s="466"/>
      <c r="CN160" s="466"/>
      <c r="CO160" s="466"/>
      <c r="CP160" s="466"/>
      <c r="CQ160" s="466"/>
      <c r="CR160" s="466"/>
      <c r="CS160" s="466"/>
      <c r="CT160" s="466"/>
      <c r="CU160" s="466"/>
      <c r="CV160" s="466"/>
      <c r="CW160" s="466"/>
      <c r="CX160" s="466"/>
      <c r="CY160" s="466"/>
      <c r="CZ160" s="466"/>
      <c r="DA160" s="466"/>
    </row>
    <row r="161" spans="1:105" s="124" customFormat="1" ht="14.25">
      <c r="A161" s="417"/>
      <c r="B161" s="417"/>
      <c r="C161" s="417"/>
      <c r="D161" s="417"/>
      <c r="E161" s="417"/>
      <c r="F161" s="417"/>
      <c r="G161" s="417"/>
      <c r="H161" s="438" t="s">
        <v>192</v>
      </c>
      <c r="I161" s="438"/>
      <c r="J161" s="438"/>
      <c r="K161" s="438"/>
      <c r="L161" s="438"/>
      <c r="M161" s="438"/>
      <c r="N161" s="438"/>
      <c r="O161" s="438"/>
      <c r="P161" s="438"/>
      <c r="Q161" s="438"/>
      <c r="R161" s="438"/>
      <c r="S161" s="438"/>
      <c r="T161" s="438"/>
      <c r="U161" s="438"/>
      <c r="V161" s="438"/>
      <c r="W161" s="438"/>
      <c r="X161" s="438"/>
      <c r="Y161" s="438"/>
      <c r="Z161" s="438"/>
      <c r="AA161" s="438"/>
      <c r="AB161" s="438"/>
      <c r="AC161" s="438"/>
      <c r="AD161" s="438"/>
      <c r="AE161" s="438"/>
      <c r="AF161" s="438"/>
      <c r="AG161" s="438"/>
      <c r="AH161" s="438"/>
      <c r="AI161" s="438"/>
      <c r="AJ161" s="438"/>
      <c r="AK161" s="438"/>
      <c r="AL161" s="438"/>
      <c r="AM161" s="438"/>
      <c r="AN161" s="438"/>
      <c r="AO161" s="438"/>
      <c r="AP161" s="430" t="s">
        <v>175</v>
      </c>
      <c r="AQ161" s="430"/>
      <c r="AR161" s="430"/>
      <c r="AS161" s="430"/>
      <c r="AT161" s="430"/>
      <c r="AU161" s="430"/>
      <c r="AV161" s="430"/>
      <c r="AW161" s="430"/>
      <c r="AX161" s="430"/>
      <c r="AY161" s="430"/>
      <c r="AZ161" s="430"/>
      <c r="BA161" s="430"/>
      <c r="BB161" s="430"/>
      <c r="BC161" s="430"/>
      <c r="BD161" s="430"/>
      <c r="BE161" s="430"/>
      <c r="BF161" s="430" t="s">
        <v>175</v>
      </c>
      <c r="BG161" s="430"/>
      <c r="BH161" s="430"/>
      <c r="BI161" s="430"/>
      <c r="BJ161" s="430"/>
      <c r="BK161" s="430"/>
      <c r="BL161" s="430"/>
      <c r="BM161" s="430"/>
      <c r="BN161" s="430"/>
      <c r="BO161" s="430"/>
      <c r="BP161" s="430"/>
      <c r="BQ161" s="430"/>
      <c r="BR161" s="430"/>
      <c r="BS161" s="430"/>
      <c r="BT161" s="430"/>
      <c r="BU161" s="430"/>
      <c r="BV161" s="430" t="s">
        <v>175</v>
      </c>
      <c r="BW161" s="430"/>
      <c r="BX161" s="430"/>
      <c r="BY161" s="430"/>
      <c r="BZ161" s="430"/>
      <c r="CA161" s="430"/>
      <c r="CB161" s="430"/>
      <c r="CC161" s="430"/>
      <c r="CD161" s="430"/>
      <c r="CE161" s="430"/>
      <c r="CF161" s="430"/>
      <c r="CG161" s="430"/>
      <c r="CH161" s="430"/>
      <c r="CI161" s="430"/>
      <c r="CJ161" s="430"/>
      <c r="CK161" s="430"/>
      <c r="CL161" s="467">
        <f>CL170+CL179</f>
        <v>5147635.780698008</v>
      </c>
      <c r="CM161" s="467"/>
      <c r="CN161" s="467"/>
      <c r="CO161" s="467"/>
      <c r="CP161" s="467"/>
      <c r="CQ161" s="467"/>
      <c r="CR161" s="467"/>
      <c r="CS161" s="467"/>
      <c r="CT161" s="467"/>
      <c r="CU161" s="467"/>
      <c r="CV161" s="467"/>
      <c r="CW161" s="467"/>
      <c r="CX161" s="467"/>
      <c r="CY161" s="467"/>
      <c r="CZ161" s="467"/>
      <c r="DA161" s="467"/>
    </row>
    <row r="162" spans="1:105" s="124" customFormat="1" ht="14.25">
      <c r="A162" s="132"/>
      <c r="B162" s="132"/>
      <c r="C162" s="132"/>
      <c r="D162" s="132"/>
      <c r="E162" s="132"/>
      <c r="F162" s="132"/>
      <c r="G162" s="132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</row>
    <row r="163" spans="1:105" s="124" customFormat="1" ht="28.5" customHeight="1">
      <c r="A163" s="440" t="s">
        <v>315</v>
      </c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  <c r="BU163" s="440"/>
      <c r="BV163" s="440"/>
      <c r="BW163" s="440"/>
      <c r="BX163" s="440"/>
      <c r="BY163" s="440"/>
      <c r="BZ163" s="440"/>
      <c r="CA163" s="440"/>
      <c r="CB163" s="440"/>
      <c r="CC163" s="440"/>
      <c r="CD163" s="440"/>
      <c r="CE163" s="440"/>
      <c r="CF163" s="440"/>
      <c r="CG163" s="440"/>
      <c r="CH163" s="440"/>
      <c r="CI163" s="440"/>
      <c r="CJ163" s="440"/>
      <c r="CK163" s="440"/>
      <c r="CL163" s="440"/>
      <c r="CM163" s="440"/>
      <c r="CN163" s="440"/>
      <c r="CO163" s="440"/>
      <c r="CP163" s="440"/>
      <c r="CQ163" s="440"/>
      <c r="CR163" s="440"/>
      <c r="CS163" s="440"/>
      <c r="CT163" s="440"/>
      <c r="CU163" s="440"/>
      <c r="CV163" s="440"/>
      <c r="CW163" s="440"/>
      <c r="CX163" s="440"/>
      <c r="CY163" s="440"/>
      <c r="CZ163" s="440"/>
      <c r="DA163" s="440"/>
    </row>
    <row r="164" spans="1:105" s="124" customFormat="1" ht="14.25">
      <c r="A164" s="132"/>
      <c r="B164" s="132"/>
      <c r="C164" s="132"/>
      <c r="D164" s="132"/>
      <c r="E164" s="132"/>
      <c r="F164" s="132"/>
      <c r="G164" s="132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</row>
    <row r="165" spans="1:105" s="124" customFormat="1" ht="14.25">
      <c r="A165" s="417" t="s">
        <v>42</v>
      </c>
      <c r="B165" s="417"/>
      <c r="C165" s="417"/>
      <c r="D165" s="417"/>
      <c r="E165" s="417"/>
      <c r="F165" s="417"/>
      <c r="G165" s="417"/>
      <c r="H165" s="423" t="s">
        <v>316</v>
      </c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3"/>
      <c r="AB165" s="423"/>
      <c r="AC165" s="423"/>
      <c r="AD165" s="423"/>
      <c r="AE165" s="423"/>
      <c r="AF165" s="423"/>
      <c r="AG165" s="423"/>
      <c r="AH165" s="423"/>
      <c r="AI165" s="423"/>
      <c r="AJ165" s="423"/>
      <c r="AK165" s="423"/>
      <c r="AL165" s="423"/>
      <c r="AM165" s="423"/>
      <c r="AN165" s="423"/>
      <c r="AO165" s="423"/>
      <c r="AP165" s="482"/>
      <c r="AQ165" s="482"/>
      <c r="AR165" s="482"/>
      <c r="AS165" s="482"/>
      <c r="AT165" s="482"/>
      <c r="AU165" s="482"/>
      <c r="AV165" s="482"/>
      <c r="AW165" s="482"/>
      <c r="AX165" s="482"/>
      <c r="AY165" s="482"/>
      <c r="AZ165" s="482"/>
      <c r="BA165" s="482"/>
      <c r="BB165" s="482"/>
      <c r="BC165" s="482"/>
      <c r="BD165" s="482"/>
      <c r="BE165" s="482"/>
      <c r="BF165" s="424"/>
      <c r="BG165" s="424"/>
      <c r="BH165" s="424"/>
      <c r="BI165" s="424"/>
      <c r="BJ165" s="424"/>
      <c r="BK165" s="424"/>
      <c r="BL165" s="424"/>
      <c r="BM165" s="424"/>
      <c r="BN165" s="424"/>
      <c r="BO165" s="424"/>
      <c r="BP165" s="424"/>
      <c r="BQ165" s="424"/>
      <c r="BR165" s="424"/>
      <c r="BS165" s="424"/>
      <c r="BT165" s="424"/>
      <c r="BU165" s="424"/>
      <c r="BV165" s="424"/>
      <c r="BW165" s="424"/>
      <c r="BX165" s="424"/>
      <c r="BY165" s="424"/>
      <c r="BZ165" s="424"/>
      <c r="CA165" s="424"/>
      <c r="CB165" s="424"/>
      <c r="CC165" s="424"/>
      <c r="CD165" s="424"/>
      <c r="CE165" s="424"/>
      <c r="CF165" s="424"/>
      <c r="CG165" s="424"/>
      <c r="CH165" s="424"/>
      <c r="CI165" s="424"/>
      <c r="CJ165" s="424"/>
      <c r="CK165" s="424"/>
      <c r="CL165" s="422">
        <f>AP165*BF165*BV165</f>
        <v>0</v>
      </c>
      <c r="CM165" s="422"/>
      <c r="CN165" s="422"/>
      <c r="CO165" s="422"/>
      <c r="CP165" s="422"/>
      <c r="CQ165" s="422"/>
      <c r="CR165" s="422"/>
      <c r="CS165" s="422"/>
      <c r="CT165" s="422"/>
      <c r="CU165" s="422"/>
      <c r="CV165" s="422"/>
      <c r="CW165" s="422"/>
      <c r="CX165" s="422"/>
      <c r="CY165" s="422"/>
      <c r="CZ165" s="422"/>
      <c r="DA165" s="422"/>
    </row>
    <row r="166" spans="1:105" s="124" customFormat="1" ht="14.25">
      <c r="A166" s="417" t="s">
        <v>214</v>
      </c>
      <c r="B166" s="417"/>
      <c r="C166" s="417"/>
      <c r="D166" s="417"/>
      <c r="E166" s="417"/>
      <c r="F166" s="417"/>
      <c r="G166" s="417"/>
      <c r="H166" s="423" t="s">
        <v>317</v>
      </c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23"/>
      <c r="AL166" s="423"/>
      <c r="AM166" s="423"/>
      <c r="AN166" s="423"/>
      <c r="AO166" s="423"/>
      <c r="AP166" s="482"/>
      <c r="AQ166" s="482"/>
      <c r="AR166" s="482"/>
      <c r="AS166" s="482"/>
      <c r="AT166" s="482"/>
      <c r="AU166" s="482"/>
      <c r="AV166" s="482"/>
      <c r="AW166" s="482"/>
      <c r="AX166" s="482"/>
      <c r="AY166" s="482"/>
      <c r="AZ166" s="482"/>
      <c r="BA166" s="482"/>
      <c r="BB166" s="482"/>
      <c r="BC166" s="482"/>
      <c r="BD166" s="482"/>
      <c r="BE166" s="482"/>
      <c r="BF166" s="424"/>
      <c r="BG166" s="424"/>
      <c r="BH166" s="424"/>
      <c r="BI166" s="424"/>
      <c r="BJ166" s="424"/>
      <c r="BK166" s="424"/>
      <c r="BL166" s="424"/>
      <c r="BM166" s="424"/>
      <c r="BN166" s="424"/>
      <c r="BO166" s="424"/>
      <c r="BP166" s="424"/>
      <c r="BQ166" s="424"/>
      <c r="BR166" s="424"/>
      <c r="BS166" s="424"/>
      <c r="BT166" s="424"/>
      <c r="BU166" s="424"/>
      <c r="BV166" s="424"/>
      <c r="BW166" s="424"/>
      <c r="BX166" s="424"/>
      <c r="BY166" s="424"/>
      <c r="BZ166" s="424"/>
      <c r="CA166" s="424"/>
      <c r="CB166" s="424"/>
      <c r="CC166" s="424"/>
      <c r="CD166" s="424"/>
      <c r="CE166" s="424"/>
      <c r="CF166" s="424"/>
      <c r="CG166" s="424"/>
      <c r="CH166" s="424"/>
      <c r="CI166" s="424"/>
      <c r="CJ166" s="424"/>
      <c r="CK166" s="424"/>
      <c r="CL166" s="422">
        <f>AP166*BF166*BV166</f>
        <v>0</v>
      </c>
      <c r="CM166" s="422"/>
      <c r="CN166" s="422"/>
      <c r="CO166" s="422"/>
      <c r="CP166" s="422"/>
      <c r="CQ166" s="422"/>
      <c r="CR166" s="422"/>
      <c r="CS166" s="422"/>
      <c r="CT166" s="422"/>
      <c r="CU166" s="422"/>
      <c r="CV166" s="422"/>
      <c r="CW166" s="422"/>
      <c r="CX166" s="422"/>
      <c r="CY166" s="422"/>
      <c r="CZ166" s="422"/>
      <c r="DA166" s="422"/>
    </row>
    <row r="167" spans="1:105" s="124" customFormat="1" ht="14.25">
      <c r="A167" s="417" t="s">
        <v>225</v>
      </c>
      <c r="B167" s="417"/>
      <c r="C167" s="417"/>
      <c r="D167" s="417"/>
      <c r="E167" s="417"/>
      <c r="F167" s="417"/>
      <c r="G167" s="417"/>
      <c r="H167" s="423" t="s">
        <v>318</v>
      </c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3"/>
      <c r="AC167" s="423"/>
      <c r="AD167" s="423"/>
      <c r="AE167" s="423"/>
      <c r="AF167" s="423"/>
      <c r="AG167" s="423"/>
      <c r="AH167" s="423"/>
      <c r="AI167" s="423"/>
      <c r="AJ167" s="423"/>
      <c r="AK167" s="423"/>
      <c r="AL167" s="423"/>
      <c r="AM167" s="423"/>
      <c r="AN167" s="423"/>
      <c r="AO167" s="423"/>
      <c r="AP167" s="482"/>
      <c r="AQ167" s="482"/>
      <c r="AR167" s="482"/>
      <c r="AS167" s="482"/>
      <c r="AT167" s="482"/>
      <c r="AU167" s="482"/>
      <c r="AV167" s="482"/>
      <c r="AW167" s="482"/>
      <c r="AX167" s="482"/>
      <c r="AY167" s="482"/>
      <c r="AZ167" s="482"/>
      <c r="BA167" s="482"/>
      <c r="BB167" s="482"/>
      <c r="BC167" s="482"/>
      <c r="BD167" s="482"/>
      <c r="BE167" s="482"/>
      <c r="BF167" s="424"/>
      <c r="BG167" s="424"/>
      <c r="BH167" s="424"/>
      <c r="BI167" s="424"/>
      <c r="BJ167" s="424"/>
      <c r="BK167" s="424"/>
      <c r="BL167" s="424"/>
      <c r="BM167" s="424"/>
      <c r="BN167" s="424"/>
      <c r="BO167" s="424"/>
      <c r="BP167" s="424"/>
      <c r="BQ167" s="424"/>
      <c r="BR167" s="424"/>
      <c r="BS167" s="424"/>
      <c r="BT167" s="424"/>
      <c r="BU167" s="424"/>
      <c r="BV167" s="424"/>
      <c r="BW167" s="424"/>
      <c r="BX167" s="424"/>
      <c r="BY167" s="424"/>
      <c r="BZ167" s="424"/>
      <c r="CA167" s="424"/>
      <c r="CB167" s="424"/>
      <c r="CC167" s="424"/>
      <c r="CD167" s="424"/>
      <c r="CE167" s="424"/>
      <c r="CF167" s="424"/>
      <c r="CG167" s="424"/>
      <c r="CH167" s="424"/>
      <c r="CI167" s="424"/>
      <c r="CJ167" s="424"/>
      <c r="CK167" s="424"/>
      <c r="CL167" s="422">
        <f>AP167*BF167*BV167</f>
        <v>0</v>
      </c>
      <c r="CM167" s="422"/>
      <c r="CN167" s="422"/>
      <c r="CO167" s="422"/>
      <c r="CP167" s="422"/>
      <c r="CQ167" s="422"/>
      <c r="CR167" s="422"/>
      <c r="CS167" s="422"/>
      <c r="CT167" s="422"/>
      <c r="CU167" s="422"/>
      <c r="CV167" s="422"/>
      <c r="CW167" s="422"/>
      <c r="CX167" s="422"/>
      <c r="CY167" s="422"/>
      <c r="CZ167" s="422"/>
      <c r="DA167" s="422"/>
    </row>
    <row r="168" spans="1:105" s="124" customFormat="1" ht="14.25">
      <c r="A168" s="417" t="s">
        <v>274</v>
      </c>
      <c r="B168" s="417"/>
      <c r="C168" s="417"/>
      <c r="D168" s="417"/>
      <c r="E168" s="417"/>
      <c r="F168" s="417"/>
      <c r="G168" s="417"/>
      <c r="H168" s="423" t="s">
        <v>319</v>
      </c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423"/>
      <c r="AN168" s="423"/>
      <c r="AO168" s="423"/>
      <c r="AP168" s="482"/>
      <c r="AQ168" s="482"/>
      <c r="AR168" s="482"/>
      <c r="AS168" s="482"/>
      <c r="AT168" s="482"/>
      <c r="AU168" s="482"/>
      <c r="AV168" s="482"/>
      <c r="AW168" s="482"/>
      <c r="AX168" s="482"/>
      <c r="AY168" s="482"/>
      <c r="AZ168" s="482"/>
      <c r="BA168" s="482"/>
      <c r="BB168" s="482"/>
      <c r="BC168" s="482"/>
      <c r="BD168" s="482"/>
      <c r="BE168" s="482"/>
      <c r="BF168" s="424"/>
      <c r="BG168" s="424"/>
      <c r="BH168" s="424"/>
      <c r="BI168" s="424"/>
      <c r="BJ168" s="424"/>
      <c r="BK168" s="424"/>
      <c r="BL168" s="424"/>
      <c r="BM168" s="424"/>
      <c r="BN168" s="424"/>
      <c r="BO168" s="424"/>
      <c r="BP168" s="424"/>
      <c r="BQ168" s="424"/>
      <c r="BR168" s="424"/>
      <c r="BS168" s="424"/>
      <c r="BT168" s="424"/>
      <c r="BU168" s="424"/>
      <c r="BV168" s="424"/>
      <c r="BW168" s="424"/>
      <c r="BX168" s="424"/>
      <c r="BY168" s="424"/>
      <c r="BZ168" s="424"/>
      <c r="CA168" s="424"/>
      <c r="CB168" s="424"/>
      <c r="CC168" s="424"/>
      <c r="CD168" s="424"/>
      <c r="CE168" s="424"/>
      <c r="CF168" s="424"/>
      <c r="CG168" s="424"/>
      <c r="CH168" s="424"/>
      <c r="CI168" s="424"/>
      <c r="CJ168" s="424"/>
      <c r="CK168" s="424"/>
      <c r="CL168" s="422">
        <f>AP168*BF168*BV168</f>
        <v>0</v>
      </c>
      <c r="CM168" s="422"/>
      <c r="CN168" s="422"/>
      <c r="CO168" s="422"/>
      <c r="CP168" s="422"/>
      <c r="CQ168" s="422"/>
      <c r="CR168" s="422"/>
      <c r="CS168" s="422"/>
      <c r="CT168" s="422"/>
      <c r="CU168" s="422"/>
      <c r="CV168" s="422"/>
      <c r="CW168" s="422"/>
      <c r="CX168" s="422"/>
      <c r="CY168" s="422"/>
      <c r="CZ168" s="422"/>
      <c r="DA168" s="422"/>
    </row>
    <row r="169" spans="1:105" s="124" customFormat="1" ht="14.25">
      <c r="A169" s="417" t="s">
        <v>275</v>
      </c>
      <c r="B169" s="417"/>
      <c r="C169" s="417"/>
      <c r="D169" s="417"/>
      <c r="E169" s="417"/>
      <c r="F169" s="417"/>
      <c r="G169" s="417"/>
      <c r="H169" s="423" t="s">
        <v>320</v>
      </c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  <c r="AB169" s="423"/>
      <c r="AC169" s="423"/>
      <c r="AD169" s="423"/>
      <c r="AE169" s="423"/>
      <c r="AF169" s="423"/>
      <c r="AG169" s="423"/>
      <c r="AH169" s="423"/>
      <c r="AI169" s="423"/>
      <c r="AJ169" s="423"/>
      <c r="AK169" s="423"/>
      <c r="AL169" s="423"/>
      <c r="AM169" s="423"/>
      <c r="AN169" s="423"/>
      <c r="AO169" s="423"/>
      <c r="AP169" s="482"/>
      <c r="AQ169" s="482"/>
      <c r="AR169" s="482"/>
      <c r="AS169" s="482"/>
      <c r="AT169" s="482"/>
      <c r="AU169" s="482"/>
      <c r="AV169" s="482"/>
      <c r="AW169" s="482"/>
      <c r="AX169" s="482"/>
      <c r="AY169" s="482"/>
      <c r="AZ169" s="482"/>
      <c r="BA169" s="482"/>
      <c r="BB169" s="482"/>
      <c r="BC169" s="482"/>
      <c r="BD169" s="482"/>
      <c r="BE169" s="482"/>
      <c r="BF169" s="424"/>
      <c r="BG169" s="424"/>
      <c r="BH169" s="424"/>
      <c r="BI169" s="424"/>
      <c r="BJ169" s="424"/>
      <c r="BK169" s="424"/>
      <c r="BL169" s="424"/>
      <c r="BM169" s="424"/>
      <c r="BN169" s="424"/>
      <c r="BO169" s="424"/>
      <c r="BP169" s="424"/>
      <c r="BQ169" s="424"/>
      <c r="BR169" s="424"/>
      <c r="BS169" s="424"/>
      <c r="BT169" s="424"/>
      <c r="BU169" s="424"/>
      <c r="BV169" s="424"/>
      <c r="BW169" s="424"/>
      <c r="BX169" s="424"/>
      <c r="BY169" s="424"/>
      <c r="BZ169" s="424"/>
      <c r="CA169" s="424"/>
      <c r="CB169" s="424"/>
      <c r="CC169" s="424"/>
      <c r="CD169" s="424"/>
      <c r="CE169" s="424"/>
      <c r="CF169" s="424"/>
      <c r="CG169" s="424"/>
      <c r="CH169" s="424"/>
      <c r="CI169" s="424"/>
      <c r="CJ169" s="424"/>
      <c r="CK169" s="424"/>
      <c r="CL169" s="422">
        <f>AP169*BF169*BV169</f>
        <v>0</v>
      </c>
      <c r="CM169" s="422"/>
      <c r="CN169" s="422"/>
      <c r="CO169" s="422"/>
      <c r="CP169" s="422"/>
      <c r="CQ169" s="422"/>
      <c r="CR169" s="422"/>
      <c r="CS169" s="422"/>
      <c r="CT169" s="422"/>
      <c r="CU169" s="422"/>
      <c r="CV169" s="422"/>
      <c r="CW169" s="422"/>
      <c r="CX169" s="422"/>
      <c r="CY169" s="422"/>
      <c r="CZ169" s="422"/>
      <c r="DA169" s="422"/>
    </row>
    <row r="170" spans="1:105" s="124" customFormat="1" ht="14.25">
      <c r="A170" s="425"/>
      <c r="B170" s="425"/>
      <c r="C170" s="425"/>
      <c r="D170" s="425"/>
      <c r="E170" s="425"/>
      <c r="F170" s="425"/>
      <c r="G170" s="425"/>
      <c r="H170" s="473" t="s">
        <v>192</v>
      </c>
      <c r="I170" s="474"/>
      <c r="J170" s="474"/>
      <c r="K170" s="474"/>
      <c r="L170" s="474"/>
      <c r="M170" s="474"/>
      <c r="N170" s="474"/>
      <c r="O170" s="474"/>
      <c r="P170" s="474"/>
      <c r="Q170" s="474"/>
      <c r="R170" s="474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5"/>
      <c r="AP170" s="424" t="s">
        <v>175</v>
      </c>
      <c r="AQ170" s="424"/>
      <c r="AR170" s="424"/>
      <c r="AS170" s="424"/>
      <c r="AT170" s="424"/>
      <c r="AU170" s="424"/>
      <c r="AV170" s="424"/>
      <c r="AW170" s="424"/>
      <c r="AX170" s="424"/>
      <c r="AY170" s="424"/>
      <c r="AZ170" s="424"/>
      <c r="BA170" s="424"/>
      <c r="BB170" s="424"/>
      <c r="BC170" s="424"/>
      <c r="BD170" s="424"/>
      <c r="BE170" s="424"/>
      <c r="BF170" s="476" t="s">
        <v>175</v>
      </c>
      <c r="BG170" s="477"/>
      <c r="BH170" s="477"/>
      <c r="BI170" s="477"/>
      <c r="BJ170" s="477"/>
      <c r="BK170" s="477"/>
      <c r="BL170" s="477"/>
      <c r="BM170" s="477"/>
      <c r="BN170" s="477"/>
      <c r="BO170" s="477"/>
      <c r="BP170" s="477"/>
      <c r="BQ170" s="477"/>
      <c r="BR170" s="477"/>
      <c r="BS170" s="477"/>
      <c r="BT170" s="477"/>
      <c r="BU170" s="478"/>
      <c r="BV170" s="476" t="s">
        <v>175</v>
      </c>
      <c r="BW170" s="477"/>
      <c r="BX170" s="477"/>
      <c r="BY170" s="477"/>
      <c r="BZ170" s="477"/>
      <c r="CA170" s="477"/>
      <c r="CB170" s="477"/>
      <c r="CC170" s="477"/>
      <c r="CD170" s="477"/>
      <c r="CE170" s="477"/>
      <c r="CF170" s="477"/>
      <c r="CG170" s="477"/>
      <c r="CH170" s="477"/>
      <c r="CI170" s="477"/>
      <c r="CJ170" s="477"/>
      <c r="CK170" s="478"/>
      <c r="CL170" s="479">
        <f>CL169+CL168+CL167+CL166+CL165</f>
        <v>0</v>
      </c>
      <c r="CM170" s="480"/>
      <c r="CN170" s="480"/>
      <c r="CO170" s="480"/>
      <c r="CP170" s="480"/>
      <c r="CQ170" s="480"/>
      <c r="CR170" s="480"/>
      <c r="CS170" s="480"/>
      <c r="CT170" s="480"/>
      <c r="CU170" s="480"/>
      <c r="CV170" s="480"/>
      <c r="CW170" s="480"/>
      <c r="CX170" s="480"/>
      <c r="CY170" s="480"/>
      <c r="CZ170" s="480"/>
      <c r="DA170" s="481"/>
    </row>
    <row r="171" spans="1:105" s="124" customFormat="1" ht="14.25">
      <c r="A171" s="132"/>
      <c r="B171" s="132"/>
      <c r="C171" s="132"/>
      <c r="D171" s="132"/>
      <c r="E171" s="132"/>
      <c r="F171" s="132"/>
      <c r="G171" s="132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</row>
    <row r="172" spans="1:105" s="124" customFormat="1" ht="29.25" customHeight="1">
      <c r="A172" s="440" t="s">
        <v>321</v>
      </c>
      <c r="B172" s="440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  <c r="AX172" s="440"/>
      <c r="AY172" s="440"/>
      <c r="AZ172" s="440"/>
      <c r="BA172" s="440"/>
      <c r="BB172" s="440"/>
      <c r="BC172" s="440"/>
      <c r="BD172" s="440"/>
      <c r="BE172" s="440"/>
      <c r="BF172" s="440"/>
      <c r="BG172" s="440"/>
      <c r="BH172" s="440"/>
      <c r="BI172" s="440"/>
      <c r="BJ172" s="440"/>
      <c r="BK172" s="440"/>
      <c r="BL172" s="440"/>
      <c r="BM172" s="440"/>
      <c r="BN172" s="440"/>
      <c r="BO172" s="440"/>
      <c r="BP172" s="440"/>
      <c r="BQ172" s="440"/>
      <c r="BR172" s="440"/>
      <c r="BS172" s="440"/>
      <c r="BT172" s="440"/>
      <c r="BU172" s="440"/>
      <c r="BV172" s="440"/>
      <c r="BW172" s="440"/>
      <c r="BX172" s="440"/>
      <c r="BY172" s="440"/>
      <c r="BZ172" s="440"/>
      <c r="CA172" s="440"/>
      <c r="CB172" s="440"/>
      <c r="CC172" s="440"/>
      <c r="CD172" s="440"/>
      <c r="CE172" s="440"/>
      <c r="CF172" s="440"/>
      <c r="CG172" s="440"/>
      <c r="CH172" s="440"/>
      <c r="CI172" s="440"/>
      <c r="CJ172" s="440"/>
      <c r="CK172" s="440"/>
      <c r="CL172" s="440"/>
      <c r="CM172" s="440"/>
      <c r="CN172" s="440"/>
      <c r="CO172" s="440"/>
      <c r="CP172" s="440"/>
      <c r="CQ172" s="440"/>
      <c r="CR172" s="440"/>
      <c r="CS172" s="440"/>
      <c r="CT172" s="440"/>
      <c r="CU172" s="440"/>
      <c r="CV172" s="440"/>
      <c r="CW172" s="440"/>
      <c r="CX172" s="440"/>
      <c r="CY172" s="440"/>
      <c r="CZ172" s="440"/>
      <c r="DA172" s="440"/>
    </row>
    <row r="173" spans="1:105" s="124" customFormat="1" ht="14.25">
      <c r="A173" s="132"/>
      <c r="B173" s="132"/>
      <c r="C173" s="132"/>
      <c r="D173" s="132"/>
      <c r="E173" s="132"/>
      <c r="F173" s="132"/>
      <c r="G173" s="132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</row>
    <row r="174" spans="1:105" s="124" customFormat="1" ht="14.25">
      <c r="A174" s="417" t="s">
        <v>42</v>
      </c>
      <c r="B174" s="417"/>
      <c r="C174" s="417"/>
      <c r="D174" s="417"/>
      <c r="E174" s="417"/>
      <c r="F174" s="417"/>
      <c r="G174" s="417"/>
      <c r="H174" s="423" t="s">
        <v>316</v>
      </c>
      <c r="I174" s="423"/>
      <c r="J174" s="423"/>
      <c r="K174" s="423"/>
      <c r="L174" s="423"/>
      <c r="M174" s="423"/>
      <c r="N174" s="423"/>
      <c r="O174" s="423"/>
      <c r="P174" s="423"/>
      <c r="Q174" s="423"/>
      <c r="R174" s="423"/>
      <c r="S174" s="423"/>
      <c r="T174" s="423"/>
      <c r="U174" s="423"/>
      <c r="V174" s="423"/>
      <c r="W174" s="423"/>
      <c r="X174" s="423"/>
      <c r="Y174" s="423"/>
      <c r="Z174" s="423"/>
      <c r="AA174" s="423"/>
      <c r="AB174" s="423"/>
      <c r="AC174" s="423"/>
      <c r="AD174" s="423"/>
      <c r="AE174" s="423"/>
      <c r="AF174" s="423"/>
      <c r="AG174" s="423"/>
      <c r="AH174" s="423"/>
      <c r="AI174" s="423"/>
      <c r="AJ174" s="423"/>
      <c r="AK174" s="423"/>
      <c r="AL174" s="423"/>
      <c r="AM174" s="423"/>
      <c r="AN174" s="423"/>
      <c r="AO174" s="423"/>
      <c r="AP174" s="422">
        <v>258300</v>
      </c>
      <c r="AQ174" s="422"/>
      <c r="AR174" s="422"/>
      <c r="AS174" s="422"/>
      <c r="AT174" s="422"/>
      <c r="AU174" s="422"/>
      <c r="AV174" s="422"/>
      <c r="AW174" s="422"/>
      <c r="AX174" s="422"/>
      <c r="AY174" s="422"/>
      <c r="AZ174" s="422"/>
      <c r="BA174" s="422"/>
      <c r="BB174" s="422"/>
      <c r="BC174" s="422"/>
      <c r="BD174" s="422"/>
      <c r="BE174" s="422"/>
      <c r="BF174" s="471">
        <v>7.38255032</v>
      </c>
      <c r="BG174" s="471"/>
      <c r="BH174" s="471"/>
      <c r="BI174" s="471"/>
      <c r="BJ174" s="471"/>
      <c r="BK174" s="471"/>
      <c r="BL174" s="471"/>
      <c r="BM174" s="471"/>
      <c r="BN174" s="471"/>
      <c r="BO174" s="471"/>
      <c r="BP174" s="471"/>
      <c r="BQ174" s="471"/>
      <c r="BR174" s="471"/>
      <c r="BS174" s="471"/>
      <c r="BT174" s="471"/>
      <c r="BU174" s="471"/>
      <c r="BV174" s="472">
        <v>1.043</v>
      </c>
      <c r="BW174" s="472"/>
      <c r="BX174" s="472"/>
      <c r="BY174" s="472"/>
      <c r="BZ174" s="472"/>
      <c r="CA174" s="472"/>
      <c r="CB174" s="472"/>
      <c r="CC174" s="472"/>
      <c r="CD174" s="472"/>
      <c r="CE174" s="472"/>
      <c r="CF174" s="472"/>
      <c r="CG174" s="472"/>
      <c r="CH174" s="472"/>
      <c r="CI174" s="472"/>
      <c r="CJ174" s="472"/>
      <c r="CK174" s="472"/>
      <c r="CL174" s="422">
        <f>AP174*BF174*BV174</f>
        <v>1988909.9958052079</v>
      </c>
      <c r="CM174" s="422"/>
      <c r="CN174" s="422"/>
      <c r="CO174" s="422"/>
      <c r="CP174" s="422"/>
      <c r="CQ174" s="422"/>
      <c r="CR174" s="422"/>
      <c r="CS174" s="422"/>
      <c r="CT174" s="422"/>
      <c r="CU174" s="422"/>
      <c r="CV174" s="422"/>
      <c r="CW174" s="422"/>
      <c r="CX174" s="422"/>
      <c r="CY174" s="422"/>
      <c r="CZ174" s="422"/>
      <c r="DA174" s="422"/>
    </row>
    <row r="175" spans="1:105" s="124" customFormat="1" ht="14.25">
      <c r="A175" s="417" t="s">
        <v>214</v>
      </c>
      <c r="B175" s="417"/>
      <c r="C175" s="417"/>
      <c r="D175" s="417"/>
      <c r="E175" s="417"/>
      <c r="F175" s="417"/>
      <c r="G175" s="417"/>
      <c r="H175" s="423" t="s">
        <v>413</v>
      </c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  <c r="AB175" s="423"/>
      <c r="AC175" s="423"/>
      <c r="AD175" s="423"/>
      <c r="AE175" s="423"/>
      <c r="AF175" s="423"/>
      <c r="AG175" s="423"/>
      <c r="AH175" s="423"/>
      <c r="AI175" s="423"/>
      <c r="AJ175" s="423"/>
      <c r="AK175" s="423"/>
      <c r="AL175" s="423"/>
      <c r="AM175" s="423"/>
      <c r="AN175" s="423"/>
      <c r="AO175" s="423"/>
      <c r="AP175" s="422">
        <f>AP186+AP242</f>
        <v>0</v>
      </c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471">
        <f>BF186+BF242</f>
        <v>0</v>
      </c>
      <c r="BG175" s="471"/>
      <c r="BH175" s="471"/>
      <c r="BI175" s="471"/>
      <c r="BJ175" s="471"/>
      <c r="BK175" s="471"/>
      <c r="BL175" s="471"/>
      <c r="BM175" s="471"/>
      <c r="BN175" s="471"/>
      <c r="BO175" s="471"/>
      <c r="BP175" s="471"/>
      <c r="BQ175" s="471"/>
      <c r="BR175" s="471"/>
      <c r="BS175" s="471"/>
      <c r="BT175" s="471"/>
      <c r="BU175" s="471"/>
      <c r="BV175" s="472">
        <v>0</v>
      </c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22">
        <v>31134.78</v>
      </c>
      <c r="CM175" s="422"/>
      <c r="CN175" s="422"/>
      <c r="CO175" s="422"/>
      <c r="CP175" s="422"/>
      <c r="CQ175" s="422"/>
      <c r="CR175" s="422"/>
      <c r="CS175" s="422"/>
      <c r="CT175" s="422"/>
      <c r="CU175" s="422"/>
      <c r="CV175" s="422"/>
      <c r="CW175" s="422"/>
      <c r="CX175" s="422"/>
      <c r="CY175" s="422"/>
      <c r="CZ175" s="422"/>
      <c r="DA175" s="422"/>
    </row>
    <row r="176" spans="1:105" s="124" customFormat="1" ht="14.25">
      <c r="A176" s="417" t="s">
        <v>225</v>
      </c>
      <c r="B176" s="417"/>
      <c r="C176" s="417"/>
      <c r="D176" s="417"/>
      <c r="E176" s="417"/>
      <c r="F176" s="417"/>
      <c r="G176" s="417"/>
      <c r="H176" s="423" t="s">
        <v>318</v>
      </c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  <c r="AB176" s="423"/>
      <c r="AC176" s="423"/>
      <c r="AD176" s="423"/>
      <c r="AE176" s="423"/>
      <c r="AF176" s="423"/>
      <c r="AG176" s="423"/>
      <c r="AH176" s="423"/>
      <c r="AI176" s="423"/>
      <c r="AJ176" s="423"/>
      <c r="AK176" s="423"/>
      <c r="AL176" s="423"/>
      <c r="AM176" s="423"/>
      <c r="AN176" s="423"/>
      <c r="AO176" s="423"/>
      <c r="AP176" s="422">
        <v>16416</v>
      </c>
      <c r="AQ176" s="422"/>
      <c r="AR176" s="422"/>
      <c r="AS176" s="422"/>
      <c r="AT176" s="422"/>
      <c r="AU176" s="422"/>
      <c r="AV176" s="422"/>
      <c r="AW176" s="422"/>
      <c r="AX176" s="422"/>
      <c r="AY176" s="422"/>
      <c r="AZ176" s="422"/>
      <c r="BA176" s="422"/>
      <c r="BB176" s="422"/>
      <c r="BC176" s="422"/>
      <c r="BD176" s="422"/>
      <c r="BE176" s="422"/>
      <c r="BF176" s="471">
        <v>145.8331</v>
      </c>
      <c r="BG176" s="471"/>
      <c r="BH176" s="471"/>
      <c r="BI176" s="471"/>
      <c r="BJ176" s="471"/>
      <c r="BK176" s="471"/>
      <c r="BL176" s="471"/>
      <c r="BM176" s="471"/>
      <c r="BN176" s="471"/>
      <c r="BO176" s="471"/>
      <c r="BP176" s="471"/>
      <c r="BQ176" s="471"/>
      <c r="BR176" s="471"/>
      <c r="BS176" s="471"/>
      <c r="BT176" s="471"/>
      <c r="BU176" s="471"/>
      <c r="BV176" s="472">
        <v>1.043</v>
      </c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22">
        <f>AP176*BF176*BV176</f>
        <v>2496938.0048928</v>
      </c>
      <c r="CM176" s="422"/>
      <c r="CN176" s="422"/>
      <c r="CO176" s="422"/>
      <c r="CP176" s="422"/>
      <c r="CQ176" s="422"/>
      <c r="CR176" s="422"/>
      <c r="CS176" s="422"/>
      <c r="CT176" s="422"/>
      <c r="CU176" s="422"/>
      <c r="CV176" s="422"/>
      <c r="CW176" s="422"/>
      <c r="CX176" s="422"/>
      <c r="CY176" s="422"/>
      <c r="CZ176" s="422"/>
      <c r="DA176" s="422"/>
    </row>
    <row r="177" spans="1:105" s="124" customFormat="1" ht="14.25">
      <c r="A177" s="417" t="s">
        <v>274</v>
      </c>
      <c r="B177" s="417"/>
      <c r="C177" s="417"/>
      <c r="D177" s="417"/>
      <c r="E177" s="417"/>
      <c r="F177" s="417"/>
      <c r="G177" s="417"/>
      <c r="H177" s="423" t="s">
        <v>319</v>
      </c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  <c r="AB177" s="423"/>
      <c r="AC177" s="423"/>
      <c r="AD177" s="423"/>
      <c r="AE177" s="423"/>
      <c r="AF177" s="423"/>
      <c r="AG177" s="423"/>
      <c r="AH177" s="423"/>
      <c r="AI177" s="423"/>
      <c r="AJ177" s="423"/>
      <c r="AK177" s="423"/>
      <c r="AL177" s="423"/>
      <c r="AM177" s="423"/>
      <c r="AN177" s="423"/>
      <c r="AO177" s="423"/>
      <c r="AP177" s="422">
        <v>86400</v>
      </c>
      <c r="AQ177" s="422"/>
      <c r="AR177" s="422"/>
      <c r="AS177" s="422"/>
      <c r="AT177" s="422"/>
      <c r="AU177" s="422"/>
      <c r="AV177" s="422"/>
      <c r="AW177" s="422"/>
      <c r="AX177" s="422"/>
      <c r="AY177" s="422"/>
      <c r="AZ177" s="422"/>
      <c r="BA177" s="422"/>
      <c r="BB177" s="422"/>
      <c r="BC177" s="422"/>
      <c r="BD177" s="422"/>
      <c r="BE177" s="422"/>
      <c r="BF177" s="471">
        <f>CL177/BV177/AP177</f>
        <v>6.998297734455454</v>
      </c>
      <c r="BG177" s="471"/>
      <c r="BH177" s="471"/>
      <c r="BI177" s="471"/>
      <c r="BJ177" s="471"/>
      <c r="BK177" s="471"/>
      <c r="BL177" s="471"/>
      <c r="BM177" s="471"/>
      <c r="BN177" s="471"/>
      <c r="BO177" s="471"/>
      <c r="BP177" s="471"/>
      <c r="BQ177" s="471"/>
      <c r="BR177" s="471"/>
      <c r="BS177" s="471"/>
      <c r="BT177" s="471"/>
      <c r="BU177" s="471"/>
      <c r="BV177" s="472">
        <v>1.043</v>
      </c>
      <c r="BW177" s="472"/>
      <c r="BX177" s="472"/>
      <c r="BY177" s="472"/>
      <c r="BZ177" s="472"/>
      <c r="CA177" s="472"/>
      <c r="CB177" s="472"/>
      <c r="CC177" s="472"/>
      <c r="CD177" s="472"/>
      <c r="CE177" s="472"/>
      <c r="CF177" s="472"/>
      <c r="CG177" s="472"/>
      <c r="CH177" s="472"/>
      <c r="CI177" s="472"/>
      <c r="CJ177" s="472"/>
      <c r="CK177" s="472"/>
      <c r="CL177" s="422">
        <v>630653</v>
      </c>
      <c r="CM177" s="422"/>
      <c r="CN177" s="422"/>
      <c r="CO177" s="422"/>
      <c r="CP177" s="422"/>
      <c r="CQ177" s="422"/>
      <c r="CR177" s="422"/>
      <c r="CS177" s="422"/>
      <c r="CT177" s="422"/>
      <c r="CU177" s="422"/>
      <c r="CV177" s="422"/>
      <c r="CW177" s="422"/>
      <c r="CX177" s="422"/>
      <c r="CY177" s="422"/>
      <c r="CZ177" s="422"/>
      <c r="DA177" s="422"/>
    </row>
    <row r="178" spans="1:105" s="124" customFormat="1" ht="14.25">
      <c r="A178" s="417" t="s">
        <v>275</v>
      </c>
      <c r="B178" s="417"/>
      <c r="C178" s="417"/>
      <c r="D178" s="417"/>
      <c r="E178" s="417"/>
      <c r="F178" s="417"/>
      <c r="G178" s="417"/>
      <c r="H178" s="423" t="s">
        <v>320</v>
      </c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3"/>
      <c r="AC178" s="423"/>
      <c r="AD178" s="423"/>
      <c r="AE178" s="423"/>
      <c r="AF178" s="423"/>
      <c r="AG178" s="423"/>
      <c r="AH178" s="423"/>
      <c r="AI178" s="423"/>
      <c r="AJ178" s="423"/>
      <c r="AK178" s="423"/>
      <c r="AL178" s="423"/>
      <c r="AM178" s="423"/>
      <c r="AN178" s="423"/>
      <c r="AO178" s="423"/>
      <c r="AP178" s="422"/>
      <c r="AQ178" s="422"/>
      <c r="AR178" s="422"/>
      <c r="AS178" s="422"/>
      <c r="AT178" s="422"/>
      <c r="AU178" s="422"/>
      <c r="AV178" s="422"/>
      <c r="AW178" s="422"/>
      <c r="AX178" s="422"/>
      <c r="AY178" s="422"/>
      <c r="AZ178" s="422"/>
      <c r="BA178" s="422"/>
      <c r="BB178" s="422"/>
      <c r="BC178" s="422"/>
      <c r="BD178" s="422"/>
      <c r="BE178" s="422"/>
      <c r="BF178" s="471"/>
      <c r="BG178" s="471"/>
      <c r="BH178" s="471"/>
      <c r="BI178" s="471"/>
      <c r="BJ178" s="471"/>
      <c r="BK178" s="471"/>
      <c r="BL178" s="471"/>
      <c r="BM178" s="471"/>
      <c r="BN178" s="471"/>
      <c r="BO178" s="471"/>
      <c r="BP178" s="471"/>
      <c r="BQ178" s="471"/>
      <c r="BR178" s="471"/>
      <c r="BS178" s="471"/>
      <c r="BT178" s="471"/>
      <c r="BU178" s="471"/>
      <c r="BV178" s="472"/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22">
        <f>AP178*BF178*BV178</f>
        <v>0</v>
      </c>
      <c r="CM178" s="422"/>
      <c r="CN178" s="422"/>
      <c r="CO178" s="422"/>
      <c r="CP178" s="422"/>
      <c r="CQ178" s="422"/>
      <c r="CR178" s="422"/>
      <c r="CS178" s="422"/>
      <c r="CT178" s="422"/>
      <c r="CU178" s="422"/>
      <c r="CV178" s="422"/>
      <c r="CW178" s="422"/>
      <c r="CX178" s="422"/>
      <c r="CY178" s="422"/>
      <c r="CZ178" s="422"/>
      <c r="DA178" s="422"/>
    </row>
    <row r="179" spans="1:105" s="124" customFormat="1" ht="14.25">
      <c r="A179" s="425"/>
      <c r="B179" s="425"/>
      <c r="C179" s="425"/>
      <c r="D179" s="425"/>
      <c r="E179" s="425"/>
      <c r="F179" s="425"/>
      <c r="G179" s="425"/>
      <c r="H179" s="443" t="s">
        <v>192</v>
      </c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27"/>
      <c r="AO179" s="428"/>
      <c r="AP179" s="430" t="s">
        <v>175</v>
      </c>
      <c r="AQ179" s="430"/>
      <c r="AR179" s="430"/>
      <c r="AS179" s="430"/>
      <c r="AT179" s="430"/>
      <c r="AU179" s="430"/>
      <c r="AV179" s="430"/>
      <c r="AW179" s="430"/>
      <c r="AX179" s="430"/>
      <c r="AY179" s="430"/>
      <c r="AZ179" s="430"/>
      <c r="BA179" s="430"/>
      <c r="BB179" s="430"/>
      <c r="BC179" s="430"/>
      <c r="BD179" s="430"/>
      <c r="BE179" s="430"/>
      <c r="BF179" s="430" t="s">
        <v>175</v>
      </c>
      <c r="BG179" s="430"/>
      <c r="BH179" s="430"/>
      <c r="BI179" s="430"/>
      <c r="BJ179" s="430"/>
      <c r="BK179" s="430"/>
      <c r="BL179" s="430"/>
      <c r="BM179" s="430"/>
      <c r="BN179" s="430"/>
      <c r="BO179" s="430"/>
      <c r="BP179" s="430"/>
      <c r="BQ179" s="430"/>
      <c r="BR179" s="430"/>
      <c r="BS179" s="430"/>
      <c r="BT179" s="430"/>
      <c r="BU179" s="430"/>
      <c r="BV179" s="430" t="s">
        <v>175</v>
      </c>
      <c r="BW179" s="430"/>
      <c r="BX179" s="430"/>
      <c r="BY179" s="430"/>
      <c r="BZ179" s="430"/>
      <c r="CA179" s="430"/>
      <c r="CB179" s="430"/>
      <c r="CC179" s="430"/>
      <c r="CD179" s="430"/>
      <c r="CE179" s="430"/>
      <c r="CF179" s="430"/>
      <c r="CG179" s="430"/>
      <c r="CH179" s="430"/>
      <c r="CI179" s="430"/>
      <c r="CJ179" s="430"/>
      <c r="CK179" s="430"/>
      <c r="CL179" s="439">
        <f>CL178+CL177+CL176+CL175+CL174</f>
        <v>5147635.780698008</v>
      </c>
      <c r="CM179" s="439"/>
      <c r="CN179" s="439"/>
      <c r="CO179" s="439"/>
      <c r="CP179" s="439"/>
      <c r="CQ179" s="439"/>
      <c r="CR179" s="439"/>
      <c r="CS179" s="439"/>
      <c r="CT179" s="439"/>
      <c r="CU179" s="439"/>
      <c r="CV179" s="439"/>
      <c r="CW179" s="439"/>
      <c r="CX179" s="439"/>
      <c r="CY179" s="439"/>
      <c r="CZ179" s="439"/>
      <c r="DA179" s="439"/>
    </row>
    <row r="180" spans="1:105" s="124" customFormat="1" ht="14.25">
      <c r="A180" s="132"/>
      <c r="B180" s="132"/>
      <c r="C180" s="132"/>
      <c r="D180" s="132"/>
      <c r="E180" s="132"/>
      <c r="F180" s="132"/>
      <c r="G180" s="132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</row>
    <row r="181" spans="1:105" s="124" customFormat="1" ht="14.25">
      <c r="A181" s="465" t="s">
        <v>250</v>
      </c>
      <c r="B181" s="465"/>
      <c r="C181" s="465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5"/>
      <c r="AM181" s="465"/>
      <c r="AN181" s="465"/>
      <c r="AO181" s="465"/>
      <c r="AP181" s="465"/>
      <c r="AQ181" s="465"/>
      <c r="AR181" s="465"/>
      <c r="AS181" s="465"/>
      <c r="AT181" s="465"/>
      <c r="AU181" s="465"/>
      <c r="AV181" s="465"/>
      <c r="AW181" s="465"/>
      <c r="AX181" s="465"/>
      <c r="AY181" s="465"/>
      <c r="AZ181" s="465"/>
      <c r="BA181" s="465"/>
      <c r="BB181" s="465"/>
      <c r="BC181" s="465"/>
      <c r="BD181" s="465"/>
      <c r="BE181" s="465"/>
      <c r="BF181" s="465"/>
      <c r="BG181" s="465"/>
      <c r="BH181" s="465"/>
      <c r="BI181" s="465"/>
      <c r="BJ181" s="465"/>
      <c r="BK181" s="465"/>
      <c r="BL181" s="465"/>
      <c r="BM181" s="465"/>
      <c r="BN181" s="465"/>
      <c r="BO181" s="465"/>
      <c r="BP181" s="465"/>
      <c r="BQ181" s="465"/>
      <c r="BR181" s="465"/>
      <c r="BS181" s="465"/>
      <c r="BT181" s="465"/>
      <c r="BU181" s="465"/>
      <c r="BV181" s="465"/>
      <c r="BW181" s="465"/>
      <c r="BX181" s="465"/>
      <c r="BY181" s="465"/>
      <c r="BZ181" s="465"/>
      <c r="CA181" s="465"/>
      <c r="CB181" s="465"/>
      <c r="CC181" s="465"/>
      <c r="CD181" s="465"/>
      <c r="CE181" s="465"/>
      <c r="CF181" s="465"/>
      <c r="CG181" s="465"/>
      <c r="CH181" s="465"/>
      <c r="CI181" s="465"/>
      <c r="CJ181" s="465"/>
      <c r="CK181" s="465"/>
      <c r="CL181" s="465"/>
      <c r="CM181" s="465"/>
      <c r="CN181" s="465"/>
      <c r="CO181" s="465"/>
      <c r="CP181" s="465"/>
      <c r="CQ181" s="465"/>
      <c r="CR181" s="465"/>
      <c r="CS181" s="465"/>
      <c r="CT181" s="465"/>
      <c r="CU181" s="465"/>
      <c r="CV181" s="465"/>
      <c r="CW181" s="465"/>
      <c r="CX181" s="465"/>
      <c r="CY181" s="465"/>
      <c r="CZ181" s="465"/>
      <c r="DA181" s="465"/>
    </row>
    <row r="182" spans="1:105" s="124" customFormat="1" ht="1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</row>
    <row r="183" spans="1:105" s="124" customFormat="1" ht="46.5" customHeight="1">
      <c r="A183" s="468" t="s">
        <v>64</v>
      </c>
      <c r="B183" s="469"/>
      <c r="C183" s="469"/>
      <c r="D183" s="469"/>
      <c r="E183" s="469"/>
      <c r="F183" s="469"/>
      <c r="G183" s="470"/>
      <c r="H183" s="468" t="s">
        <v>65</v>
      </c>
      <c r="I183" s="469"/>
      <c r="J183" s="469"/>
      <c r="K183" s="469"/>
      <c r="L183" s="469"/>
      <c r="M183" s="469"/>
      <c r="N183" s="469"/>
      <c r="O183" s="469"/>
      <c r="P183" s="469"/>
      <c r="Q183" s="469"/>
      <c r="R183" s="469"/>
      <c r="S183" s="469"/>
      <c r="T183" s="469"/>
      <c r="U183" s="469"/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69"/>
      <c r="AH183" s="469"/>
      <c r="AI183" s="469"/>
      <c r="AJ183" s="469"/>
      <c r="AK183" s="469"/>
      <c r="AL183" s="469"/>
      <c r="AM183" s="469"/>
      <c r="AN183" s="469"/>
      <c r="AO183" s="469"/>
      <c r="AP183" s="469"/>
      <c r="AQ183" s="469"/>
      <c r="AR183" s="469"/>
      <c r="AS183" s="469"/>
      <c r="AT183" s="469"/>
      <c r="AU183" s="469"/>
      <c r="AV183" s="469"/>
      <c r="AW183" s="469"/>
      <c r="AX183" s="469"/>
      <c r="AY183" s="469"/>
      <c r="AZ183" s="469"/>
      <c r="BA183" s="469"/>
      <c r="BB183" s="469"/>
      <c r="BC183" s="470"/>
      <c r="BD183" s="468" t="s">
        <v>251</v>
      </c>
      <c r="BE183" s="469"/>
      <c r="BF183" s="469"/>
      <c r="BG183" s="469"/>
      <c r="BH183" s="469"/>
      <c r="BI183" s="469"/>
      <c r="BJ183" s="469"/>
      <c r="BK183" s="469"/>
      <c r="BL183" s="469"/>
      <c r="BM183" s="469"/>
      <c r="BN183" s="469"/>
      <c r="BO183" s="469"/>
      <c r="BP183" s="469"/>
      <c r="BQ183" s="469"/>
      <c r="BR183" s="469"/>
      <c r="BS183" s="470"/>
      <c r="BT183" s="468" t="s">
        <v>252</v>
      </c>
      <c r="BU183" s="469"/>
      <c r="BV183" s="469"/>
      <c r="BW183" s="469"/>
      <c r="BX183" s="469"/>
      <c r="BY183" s="469"/>
      <c r="BZ183" s="469"/>
      <c r="CA183" s="469"/>
      <c r="CB183" s="469"/>
      <c r="CC183" s="469"/>
      <c r="CD183" s="469"/>
      <c r="CE183" s="469"/>
      <c r="CF183" s="469"/>
      <c r="CG183" s="469"/>
      <c r="CH183" s="469"/>
      <c r="CI183" s="470"/>
      <c r="CJ183" s="468" t="s">
        <v>253</v>
      </c>
      <c r="CK183" s="469"/>
      <c r="CL183" s="469"/>
      <c r="CM183" s="469"/>
      <c r="CN183" s="469"/>
      <c r="CO183" s="469"/>
      <c r="CP183" s="469"/>
      <c r="CQ183" s="469"/>
      <c r="CR183" s="469"/>
      <c r="CS183" s="469"/>
      <c r="CT183" s="469"/>
      <c r="CU183" s="469"/>
      <c r="CV183" s="469"/>
      <c r="CW183" s="469"/>
      <c r="CX183" s="469"/>
      <c r="CY183" s="469"/>
      <c r="CZ183" s="469"/>
      <c r="DA183" s="470"/>
    </row>
    <row r="184" spans="1:105" s="124" customFormat="1" ht="14.25">
      <c r="A184" s="431">
        <v>1</v>
      </c>
      <c r="B184" s="431"/>
      <c r="C184" s="431"/>
      <c r="D184" s="431"/>
      <c r="E184" s="431"/>
      <c r="F184" s="431"/>
      <c r="G184" s="431"/>
      <c r="H184" s="431">
        <v>2</v>
      </c>
      <c r="I184" s="431"/>
      <c r="J184" s="431"/>
      <c r="K184" s="431"/>
      <c r="L184" s="431"/>
      <c r="M184" s="431"/>
      <c r="N184" s="431"/>
      <c r="O184" s="431"/>
      <c r="P184" s="431"/>
      <c r="Q184" s="431"/>
      <c r="R184" s="431"/>
      <c r="S184" s="431"/>
      <c r="T184" s="431"/>
      <c r="U184" s="431"/>
      <c r="V184" s="431"/>
      <c r="W184" s="431"/>
      <c r="X184" s="431"/>
      <c r="Y184" s="431"/>
      <c r="Z184" s="431"/>
      <c r="AA184" s="431"/>
      <c r="AB184" s="431"/>
      <c r="AC184" s="431"/>
      <c r="AD184" s="431"/>
      <c r="AE184" s="431"/>
      <c r="AF184" s="431"/>
      <c r="AG184" s="431"/>
      <c r="AH184" s="431"/>
      <c r="AI184" s="431"/>
      <c r="AJ184" s="431"/>
      <c r="AK184" s="431"/>
      <c r="AL184" s="431"/>
      <c r="AM184" s="431"/>
      <c r="AN184" s="431"/>
      <c r="AO184" s="431"/>
      <c r="AP184" s="431"/>
      <c r="AQ184" s="431"/>
      <c r="AR184" s="431"/>
      <c r="AS184" s="431"/>
      <c r="AT184" s="431"/>
      <c r="AU184" s="431"/>
      <c r="AV184" s="431"/>
      <c r="AW184" s="431"/>
      <c r="AX184" s="431"/>
      <c r="AY184" s="431"/>
      <c r="AZ184" s="431"/>
      <c r="BA184" s="431"/>
      <c r="BB184" s="431"/>
      <c r="BC184" s="431"/>
      <c r="BD184" s="431">
        <v>4</v>
      </c>
      <c r="BE184" s="431"/>
      <c r="BF184" s="431"/>
      <c r="BG184" s="431"/>
      <c r="BH184" s="431"/>
      <c r="BI184" s="431"/>
      <c r="BJ184" s="431"/>
      <c r="BK184" s="431"/>
      <c r="BL184" s="431"/>
      <c r="BM184" s="431"/>
      <c r="BN184" s="431"/>
      <c r="BO184" s="431"/>
      <c r="BP184" s="431"/>
      <c r="BQ184" s="431"/>
      <c r="BR184" s="431"/>
      <c r="BS184" s="431"/>
      <c r="BT184" s="431">
        <v>5</v>
      </c>
      <c r="BU184" s="431"/>
      <c r="BV184" s="431"/>
      <c r="BW184" s="431"/>
      <c r="BX184" s="431"/>
      <c r="BY184" s="431"/>
      <c r="BZ184" s="431"/>
      <c r="CA184" s="431"/>
      <c r="CB184" s="431"/>
      <c r="CC184" s="431"/>
      <c r="CD184" s="431"/>
      <c r="CE184" s="431"/>
      <c r="CF184" s="431"/>
      <c r="CG184" s="431"/>
      <c r="CH184" s="431"/>
      <c r="CI184" s="431"/>
      <c r="CJ184" s="431">
        <v>6</v>
      </c>
      <c r="CK184" s="431"/>
      <c r="CL184" s="431"/>
      <c r="CM184" s="431"/>
      <c r="CN184" s="431"/>
      <c r="CO184" s="431"/>
      <c r="CP184" s="431"/>
      <c r="CQ184" s="431"/>
      <c r="CR184" s="431"/>
      <c r="CS184" s="431"/>
      <c r="CT184" s="431"/>
      <c r="CU184" s="431"/>
      <c r="CV184" s="431"/>
      <c r="CW184" s="431"/>
      <c r="CX184" s="431"/>
      <c r="CY184" s="431"/>
      <c r="CZ184" s="431"/>
      <c r="DA184" s="431"/>
    </row>
    <row r="185" spans="1:105" s="124" customFormat="1" ht="14.25">
      <c r="A185" s="425"/>
      <c r="B185" s="425"/>
      <c r="C185" s="425"/>
      <c r="D185" s="425"/>
      <c r="E185" s="425"/>
      <c r="F185" s="425"/>
      <c r="G185" s="425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3"/>
      <c r="AB185" s="423"/>
      <c r="AC185" s="423"/>
      <c r="AD185" s="423"/>
      <c r="AE185" s="423"/>
      <c r="AF185" s="423"/>
      <c r="AG185" s="423"/>
      <c r="AH185" s="423"/>
      <c r="AI185" s="423"/>
      <c r="AJ185" s="423"/>
      <c r="AK185" s="423"/>
      <c r="AL185" s="423"/>
      <c r="AM185" s="423"/>
      <c r="AN185" s="423"/>
      <c r="AO185" s="423"/>
      <c r="AP185" s="423"/>
      <c r="AQ185" s="423"/>
      <c r="AR185" s="423"/>
      <c r="AS185" s="423"/>
      <c r="AT185" s="423"/>
      <c r="AU185" s="423"/>
      <c r="AV185" s="423"/>
      <c r="AW185" s="423"/>
      <c r="AX185" s="423"/>
      <c r="AY185" s="423"/>
      <c r="AZ185" s="423"/>
      <c r="BA185" s="423"/>
      <c r="BB185" s="423"/>
      <c r="BC185" s="423"/>
      <c r="BD185" s="424"/>
      <c r="BE185" s="424"/>
      <c r="BF185" s="424"/>
      <c r="BG185" s="424"/>
      <c r="BH185" s="424"/>
      <c r="BI185" s="424"/>
      <c r="BJ185" s="424"/>
      <c r="BK185" s="424"/>
      <c r="BL185" s="424"/>
      <c r="BM185" s="424"/>
      <c r="BN185" s="424"/>
      <c r="BO185" s="424"/>
      <c r="BP185" s="424"/>
      <c r="BQ185" s="424"/>
      <c r="BR185" s="424"/>
      <c r="BS185" s="424"/>
      <c r="BT185" s="424"/>
      <c r="BU185" s="424"/>
      <c r="BV185" s="424"/>
      <c r="BW185" s="424"/>
      <c r="BX185" s="424"/>
      <c r="BY185" s="424"/>
      <c r="BZ185" s="424"/>
      <c r="CA185" s="424"/>
      <c r="CB185" s="424"/>
      <c r="CC185" s="424"/>
      <c r="CD185" s="424"/>
      <c r="CE185" s="424"/>
      <c r="CF185" s="424"/>
      <c r="CG185" s="424"/>
      <c r="CH185" s="424"/>
      <c r="CI185" s="424"/>
      <c r="CJ185" s="424"/>
      <c r="CK185" s="424"/>
      <c r="CL185" s="424"/>
      <c r="CM185" s="424"/>
      <c r="CN185" s="424"/>
      <c r="CO185" s="424"/>
      <c r="CP185" s="424"/>
      <c r="CQ185" s="424"/>
      <c r="CR185" s="424"/>
      <c r="CS185" s="424"/>
      <c r="CT185" s="424"/>
      <c r="CU185" s="424"/>
      <c r="CV185" s="424"/>
      <c r="CW185" s="424"/>
      <c r="CX185" s="424"/>
      <c r="CY185" s="424"/>
      <c r="CZ185" s="424"/>
      <c r="DA185" s="424"/>
    </row>
    <row r="186" spans="1:105" s="124" customFormat="1" ht="14.25">
      <c r="A186" s="425"/>
      <c r="B186" s="425"/>
      <c r="C186" s="425"/>
      <c r="D186" s="425"/>
      <c r="E186" s="425"/>
      <c r="F186" s="425"/>
      <c r="G186" s="425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423"/>
      <c r="AD186" s="423"/>
      <c r="AE186" s="423"/>
      <c r="AF186" s="423"/>
      <c r="AG186" s="423"/>
      <c r="AH186" s="423"/>
      <c r="AI186" s="423"/>
      <c r="AJ186" s="423"/>
      <c r="AK186" s="423"/>
      <c r="AL186" s="423"/>
      <c r="AM186" s="423"/>
      <c r="AN186" s="423"/>
      <c r="AO186" s="423"/>
      <c r="AP186" s="423"/>
      <c r="AQ186" s="423"/>
      <c r="AR186" s="423"/>
      <c r="AS186" s="423"/>
      <c r="AT186" s="423"/>
      <c r="AU186" s="423"/>
      <c r="AV186" s="423"/>
      <c r="AW186" s="423"/>
      <c r="AX186" s="423"/>
      <c r="AY186" s="423"/>
      <c r="AZ186" s="423"/>
      <c r="BA186" s="423"/>
      <c r="BB186" s="423"/>
      <c r="BC186" s="423"/>
      <c r="BD186" s="424"/>
      <c r="BE186" s="424"/>
      <c r="BF186" s="424"/>
      <c r="BG186" s="424"/>
      <c r="BH186" s="424"/>
      <c r="BI186" s="424"/>
      <c r="BJ186" s="424"/>
      <c r="BK186" s="424"/>
      <c r="BL186" s="424"/>
      <c r="BM186" s="424"/>
      <c r="BN186" s="424"/>
      <c r="BO186" s="424"/>
      <c r="BP186" s="424"/>
      <c r="BQ186" s="424"/>
      <c r="BR186" s="424"/>
      <c r="BS186" s="424"/>
      <c r="BT186" s="424"/>
      <c r="BU186" s="424"/>
      <c r="BV186" s="424"/>
      <c r="BW186" s="424"/>
      <c r="BX186" s="424"/>
      <c r="BY186" s="424"/>
      <c r="BZ186" s="424"/>
      <c r="CA186" s="424"/>
      <c r="CB186" s="424"/>
      <c r="CC186" s="424"/>
      <c r="CD186" s="424"/>
      <c r="CE186" s="424"/>
      <c r="CF186" s="424"/>
      <c r="CG186" s="424"/>
      <c r="CH186" s="424"/>
      <c r="CI186" s="424"/>
      <c r="CJ186" s="424"/>
      <c r="CK186" s="424"/>
      <c r="CL186" s="424"/>
      <c r="CM186" s="424"/>
      <c r="CN186" s="424"/>
      <c r="CO186" s="424"/>
      <c r="CP186" s="424"/>
      <c r="CQ186" s="424"/>
      <c r="CR186" s="424"/>
      <c r="CS186" s="424"/>
      <c r="CT186" s="424"/>
      <c r="CU186" s="424"/>
      <c r="CV186" s="424"/>
      <c r="CW186" s="424"/>
      <c r="CX186" s="424"/>
      <c r="CY186" s="424"/>
      <c r="CZ186" s="424"/>
      <c r="DA186" s="424"/>
    </row>
    <row r="187" spans="1:105" s="124" customFormat="1" ht="14.25">
      <c r="A187" s="417"/>
      <c r="B187" s="417"/>
      <c r="C187" s="417"/>
      <c r="D187" s="417"/>
      <c r="E187" s="417"/>
      <c r="F187" s="417"/>
      <c r="G187" s="417"/>
      <c r="H187" s="427" t="s">
        <v>192</v>
      </c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427"/>
      <c r="AU187" s="427"/>
      <c r="AV187" s="427"/>
      <c r="AW187" s="427"/>
      <c r="AX187" s="427"/>
      <c r="AY187" s="427"/>
      <c r="AZ187" s="427"/>
      <c r="BA187" s="427"/>
      <c r="BB187" s="427"/>
      <c r="BC187" s="428"/>
      <c r="BD187" s="430" t="s">
        <v>175</v>
      </c>
      <c r="BE187" s="430"/>
      <c r="BF187" s="430"/>
      <c r="BG187" s="430"/>
      <c r="BH187" s="430"/>
      <c r="BI187" s="430"/>
      <c r="BJ187" s="430"/>
      <c r="BK187" s="430"/>
      <c r="BL187" s="430"/>
      <c r="BM187" s="430"/>
      <c r="BN187" s="430"/>
      <c r="BO187" s="430"/>
      <c r="BP187" s="430"/>
      <c r="BQ187" s="430"/>
      <c r="BR187" s="430"/>
      <c r="BS187" s="430"/>
      <c r="BT187" s="430" t="s">
        <v>175</v>
      </c>
      <c r="BU187" s="430"/>
      <c r="BV187" s="430"/>
      <c r="BW187" s="430"/>
      <c r="BX187" s="430"/>
      <c r="BY187" s="430"/>
      <c r="BZ187" s="430"/>
      <c r="CA187" s="430"/>
      <c r="CB187" s="430"/>
      <c r="CC187" s="430"/>
      <c r="CD187" s="430"/>
      <c r="CE187" s="430"/>
      <c r="CF187" s="430"/>
      <c r="CG187" s="430"/>
      <c r="CH187" s="430"/>
      <c r="CI187" s="430"/>
      <c r="CJ187" s="430" t="s">
        <v>175</v>
      </c>
      <c r="CK187" s="430"/>
      <c r="CL187" s="430"/>
      <c r="CM187" s="430"/>
      <c r="CN187" s="430"/>
      <c r="CO187" s="430"/>
      <c r="CP187" s="430"/>
      <c r="CQ187" s="430"/>
      <c r="CR187" s="430"/>
      <c r="CS187" s="430"/>
      <c r="CT187" s="430"/>
      <c r="CU187" s="430"/>
      <c r="CV187" s="430"/>
      <c r="CW187" s="430"/>
      <c r="CX187" s="430"/>
      <c r="CY187" s="430"/>
      <c r="CZ187" s="430"/>
      <c r="DA187" s="430"/>
    </row>
    <row r="188" spans="1:105" s="124" customFormat="1" ht="1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</row>
    <row r="189" spans="1:105" s="124" customFormat="1" ht="26.25" customHeight="1">
      <c r="A189" s="458" t="s">
        <v>322</v>
      </c>
      <c r="B189" s="458"/>
      <c r="C189" s="458"/>
      <c r="D189" s="458"/>
      <c r="E189" s="458"/>
      <c r="F189" s="458"/>
      <c r="G189" s="458"/>
      <c r="H189" s="458"/>
      <c r="I189" s="458"/>
      <c r="J189" s="458"/>
      <c r="K189" s="458"/>
      <c r="L189" s="458"/>
      <c r="M189" s="458"/>
      <c r="N189" s="458"/>
      <c r="O189" s="458"/>
      <c r="P189" s="458"/>
      <c r="Q189" s="458"/>
      <c r="R189" s="458"/>
      <c r="S189" s="458"/>
      <c r="T189" s="458"/>
      <c r="U189" s="458"/>
      <c r="V189" s="458"/>
      <c r="W189" s="458"/>
      <c r="X189" s="458"/>
      <c r="Y189" s="458"/>
      <c r="Z189" s="458"/>
      <c r="AA189" s="458"/>
      <c r="AB189" s="458"/>
      <c r="AC189" s="458"/>
      <c r="AD189" s="458"/>
      <c r="AE189" s="458"/>
      <c r="AF189" s="458"/>
      <c r="AG189" s="458"/>
      <c r="AH189" s="458"/>
      <c r="AI189" s="458"/>
      <c r="AJ189" s="458"/>
      <c r="AK189" s="458"/>
      <c r="AL189" s="458"/>
      <c r="AM189" s="458"/>
      <c r="AN189" s="458"/>
      <c r="AO189" s="458"/>
      <c r="AP189" s="458"/>
      <c r="AQ189" s="458"/>
      <c r="AR189" s="458"/>
      <c r="AS189" s="458"/>
      <c r="AT189" s="458"/>
      <c r="AU189" s="458"/>
      <c r="AV189" s="458"/>
      <c r="AW189" s="458"/>
      <c r="AX189" s="458"/>
      <c r="AY189" s="458"/>
      <c r="AZ189" s="458"/>
      <c r="BA189" s="458"/>
      <c r="BB189" s="458"/>
      <c r="BC189" s="458"/>
      <c r="BD189" s="458"/>
      <c r="BE189" s="458"/>
      <c r="BF189" s="458"/>
      <c r="BG189" s="458"/>
      <c r="BH189" s="458"/>
      <c r="BI189" s="458"/>
      <c r="BJ189" s="458"/>
      <c r="BK189" s="458"/>
      <c r="BL189" s="458"/>
      <c r="BM189" s="458"/>
      <c r="BN189" s="458"/>
      <c r="BO189" s="458"/>
      <c r="BP189" s="458"/>
      <c r="BQ189" s="458"/>
      <c r="BR189" s="458"/>
      <c r="BS189" s="458"/>
      <c r="BT189" s="458"/>
      <c r="BU189" s="458"/>
      <c r="BV189" s="458"/>
      <c r="BW189" s="458"/>
      <c r="BX189" s="458"/>
      <c r="BY189" s="458"/>
      <c r="BZ189" s="458"/>
      <c r="CA189" s="458"/>
      <c r="CB189" s="458"/>
      <c r="CC189" s="458"/>
      <c r="CD189" s="458"/>
      <c r="CE189" s="458"/>
      <c r="CF189" s="458"/>
      <c r="CG189" s="458"/>
      <c r="CH189" s="458"/>
      <c r="CI189" s="458"/>
      <c r="CJ189" s="458"/>
      <c r="CK189" s="458"/>
      <c r="CL189" s="458"/>
      <c r="CM189" s="458"/>
      <c r="CN189" s="458"/>
      <c r="CO189" s="458"/>
      <c r="CP189" s="458"/>
      <c r="CQ189" s="458"/>
      <c r="CR189" s="458"/>
      <c r="CS189" s="458"/>
      <c r="CT189" s="458"/>
      <c r="CU189" s="458"/>
      <c r="CV189" s="458"/>
      <c r="CW189" s="458"/>
      <c r="CX189" s="458"/>
      <c r="CY189" s="458"/>
      <c r="CZ189" s="458"/>
      <c r="DA189" s="458"/>
    </row>
    <row r="190" spans="1:105" s="124" customFormat="1" ht="1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</row>
    <row r="191" spans="1:105" s="124" customFormat="1" ht="42" customHeight="1">
      <c r="A191" s="468" t="s">
        <v>64</v>
      </c>
      <c r="B191" s="469"/>
      <c r="C191" s="469"/>
      <c r="D191" s="469"/>
      <c r="E191" s="469"/>
      <c r="F191" s="469"/>
      <c r="G191" s="470"/>
      <c r="H191" s="468" t="s">
        <v>232</v>
      </c>
      <c r="I191" s="469"/>
      <c r="J191" s="469"/>
      <c r="K191" s="469"/>
      <c r="L191" s="469"/>
      <c r="M191" s="469"/>
      <c r="N191" s="469"/>
      <c r="O191" s="469"/>
      <c r="P191" s="469"/>
      <c r="Q191" s="469"/>
      <c r="R191" s="469"/>
      <c r="S191" s="469"/>
      <c r="T191" s="469"/>
      <c r="U191" s="469"/>
      <c r="V191" s="469"/>
      <c r="W191" s="469"/>
      <c r="X191" s="469"/>
      <c r="Y191" s="469"/>
      <c r="Z191" s="469"/>
      <c r="AA191" s="469"/>
      <c r="AB191" s="469"/>
      <c r="AC191" s="469"/>
      <c r="AD191" s="469"/>
      <c r="AE191" s="469"/>
      <c r="AF191" s="469"/>
      <c r="AG191" s="469"/>
      <c r="AH191" s="469"/>
      <c r="AI191" s="469"/>
      <c r="AJ191" s="469"/>
      <c r="AK191" s="469"/>
      <c r="AL191" s="469"/>
      <c r="AM191" s="469"/>
      <c r="AN191" s="469"/>
      <c r="AO191" s="469"/>
      <c r="AP191" s="469"/>
      <c r="AQ191" s="469"/>
      <c r="AR191" s="469"/>
      <c r="AS191" s="469"/>
      <c r="AT191" s="469"/>
      <c r="AU191" s="469"/>
      <c r="AV191" s="469"/>
      <c r="AW191" s="469"/>
      <c r="AX191" s="469"/>
      <c r="AY191" s="469"/>
      <c r="AZ191" s="469"/>
      <c r="BA191" s="469"/>
      <c r="BB191" s="469"/>
      <c r="BC191" s="470"/>
      <c r="BD191" s="468" t="s">
        <v>254</v>
      </c>
      <c r="BE191" s="469"/>
      <c r="BF191" s="469"/>
      <c r="BG191" s="469"/>
      <c r="BH191" s="469"/>
      <c r="BI191" s="469"/>
      <c r="BJ191" s="469"/>
      <c r="BK191" s="469"/>
      <c r="BL191" s="469"/>
      <c r="BM191" s="469"/>
      <c r="BN191" s="469"/>
      <c r="BO191" s="469"/>
      <c r="BP191" s="469"/>
      <c r="BQ191" s="469"/>
      <c r="BR191" s="469"/>
      <c r="BS191" s="470"/>
      <c r="BT191" s="468" t="s">
        <v>255</v>
      </c>
      <c r="BU191" s="469"/>
      <c r="BV191" s="469"/>
      <c r="BW191" s="469"/>
      <c r="BX191" s="469"/>
      <c r="BY191" s="469"/>
      <c r="BZ191" s="469"/>
      <c r="CA191" s="469"/>
      <c r="CB191" s="469"/>
      <c r="CC191" s="469"/>
      <c r="CD191" s="469"/>
      <c r="CE191" s="469"/>
      <c r="CF191" s="469"/>
      <c r="CG191" s="469"/>
      <c r="CH191" s="469"/>
      <c r="CI191" s="470"/>
      <c r="CJ191" s="468" t="s">
        <v>256</v>
      </c>
      <c r="CK191" s="469"/>
      <c r="CL191" s="469"/>
      <c r="CM191" s="469"/>
      <c r="CN191" s="469"/>
      <c r="CO191" s="469"/>
      <c r="CP191" s="469"/>
      <c r="CQ191" s="469"/>
      <c r="CR191" s="469"/>
      <c r="CS191" s="469"/>
      <c r="CT191" s="469"/>
      <c r="CU191" s="469"/>
      <c r="CV191" s="469"/>
      <c r="CW191" s="469"/>
      <c r="CX191" s="469"/>
      <c r="CY191" s="469"/>
      <c r="CZ191" s="469"/>
      <c r="DA191" s="470"/>
    </row>
    <row r="192" spans="1:105" s="124" customFormat="1" ht="14.25">
      <c r="A192" s="466">
        <v>1</v>
      </c>
      <c r="B192" s="466"/>
      <c r="C192" s="466"/>
      <c r="D192" s="466"/>
      <c r="E192" s="466"/>
      <c r="F192" s="466"/>
      <c r="G192" s="466"/>
      <c r="H192" s="466">
        <v>2</v>
      </c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466"/>
      <c r="AL192" s="466"/>
      <c r="AM192" s="466"/>
      <c r="AN192" s="466"/>
      <c r="AO192" s="466"/>
      <c r="AP192" s="466"/>
      <c r="AQ192" s="466"/>
      <c r="AR192" s="466"/>
      <c r="AS192" s="466"/>
      <c r="AT192" s="466"/>
      <c r="AU192" s="466"/>
      <c r="AV192" s="466"/>
      <c r="AW192" s="466"/>
      <c r="AX192" s="466"/>
      <c r="AY192" s="466"/>
      <c r="AZ192" s="466"/>
      <c r="BA192" s="466"/>
      <c r="BB192" s="466"/>
      <c r="BC192" s="466"/>
      <c r="BD192" s="466">
        <v>3</v>
      </c>
      <c r="BE192" s="466"/>
      <c r="BF192" s="466"/>
      <c r="BG192" s="466"/>
      <c r="BH192" s="466"/>
      <c r="BI192" s="466"/>
      <c r="BJ192" s="466"/>
      <c r="BK192" s="466"/>
      <c r="BL192" s="466"/>
      <c r="BM192" s="466"/>
      <c r="BN192" s="466"/>
      <c r="BO192" s="466"/>
      <c r="BP192" s="466"/>
      <c r="BQ192" s="466"/>
      <c r="BR192" s="466"/>
      <c r="BS192" s="466"/>
      <c r="BT192" s="466">
        <v>4</v>
      </c>
      <c r="BU192" s="466"/>
      <c r="BV192" s="466"/>
      <c r="BW192" s="466"/>
      <c r="BX192" s="466"/>
      <c r="BY192" s="466"/>
      <c r="BZ192" s="466"/>
      <c r="CA192" s="466"/>
      <c r="CB192" s="466"/>
      <c r="CC192" s="466"/>
      <c r="CD192" s="466"/>
      <c r="CE192" s="466"/>
      <c r="CF192" s="466"/>
      <c r="CG192" s="466"/>
      <c r="CH192" s="466"/>
      <c r="CI192" s="466"/>
      <c r="CJ192" s="466">
        <v>5</v>
      </c>
      <c r="CK192" s="466"/>
      <c r="CL192" s="466"/>
      <c r="CM192" s="466"/>
      <c r="CN192" s="466"/>
      <c r="CO192" s="466"/>
      <c r="CP192" s="466"/>
      <c r="CQ192" s="466"/>
      <c r="CR192" s="466"/>
      <c r="CS192" s="466"/>
      <c r="CT192" s="466"/>
      <c r="CU192" s="466"/>
      <c r="CV192" s="466"/>
      <c r="CW192" s="466"/>
      <c r="CX192" s="466"/>
      <c r="CY192" s="466"/>
      <c r="CZ192" s="466"/>
      <c r="DA192" s="466"/>
    </row>
    <row r="193" spans="1:105" s="124" customFormat="1" ht="14.25">
      <c r="A193" s="417"/>
      <c r="B193" s="417"/>
      <c r="C193" s="417"/>
      <c r="D193" s="417"/>
      <c r="E193" s="417"/>
      <c r="F193" s="417"/>
      <c r="G193" s="417"/>
      <c r="H193" s="427" t="s">
        <v>192</v>
      </c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27"/>
      <c r="AO193" s="427"/>
      <c r="AP193" s="427"/>
      <c r="AQ193" s="427"/>
      <c r="AR193" s="427"/>
      <c r="AS193" s="427"/>
      <c r="AT193" s="427"/>
      <c r="AU193" s="427"/>
      <c r="AV193" s="427"/>
      <c r="AW193" s="427"/>
      <c r="AX193" s="427"/>
      <c r="AY193" s="427"/>
      <c r="AZ193" s="427"/>
      <c r="BA193" s="427"/>
      <c r="BB193" s="427"/>
      <c r="BC193" s="428"/>
      <c r="BD193" s="430" t="s">
        <v>175</v>
      </c>
      <c r="BE193" s="430"/>
      <c r="BF193" s="430"/>
      <c r="BG193" s="430"/>
      <c r="BH193" s="430"/>
      <c r="BI193" s="430"/>
      <c r="BJ193" s="430"/>
      <c r="BK193" s="430"/>
      <c r="BL193" s="430"/>
      <c r="BM193" s="430"/>
      <c r="BN193" s="430"/>
      <c r="BO193" s="430"/>
      <c r="BP193" s="430"/>
      <c r="BQ193" s="430"/>
      <c r="BR193" s="430"/>
      <c r="BS193" s="430"/>
      <c r="BT193" s="430" t="s">
        <v>175</v>
      </c>
      <c r="BU193" s="430"/>
      <c r="BV193" s="430"/>
      <c r="BW193" s="430"/>
      <c r="BX193" s="430"/>
      <c r="BY193" s="430"/>
      <c r="BZ193" s="430"/>
      <c r="CA193" s="430"/>
      <c r="CB193" s="430"/>
      <c r="CC193" s="430"/>
      <c r="CD193" s="430"/>
      <c r="CE193" s="430"/>
      <c r="CF193" s="430"/>
      <c r="CG193" s="430"/>
      <c r="CH193" s="430"/>
      <c r="CI193" s="430"/>
      <c r="CJ193" s="467">
        <f>CJ201+CJ217+CJ225+CJ234+CJ240</f>
        <v>998169.64</v>
      </c>
      <c r="CK193" s="467"/>
      <c r="CL193" s="467"/>
      <c r="CM193" s="467"/>
      <c r="CN193" s="467"/>
      <c r="CO193" s="467"/>
      <c r="CP193" s="467"/>
      <c r="CQ193" s="467"/>
      <c r="CR193" s="467"/>
      <c r="CS193" s="467"/>
      <c r="CT193" s="467"/>
      <c r="CU193" s="467"/>
      <c r="CV193" s="467"/>
      <c r="CW193" s="467"/>
      <c r="CX193" s="467"/>
      <c r="CY193" s="467"/>
      <c r="CZ193" s="467"/>
      <c r="DA193" s="467"/>
    </row>
    <row r="194" spans="1:105" s="124" customFormat="1" ht="14.25">
      <c r="A194" s="132"/>
      <c r="B194" s="132"/>
      <c r="C194" s="132"/>
      <c r="D194" s="132"/>
      <c r="E194" s="132"/>
      <c r="F194" s="132"/>
      <c r="G194" s="132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</row>
    <row r="195" spans="1:105" s="124" customFormat="1" ht="33" customHeight="1">
      <c r="A195" s="440" t="s">
        <v>323</v>
      </c>
      <c r="B195" s="440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  <c r="AF195" s="440"/>
      <c r="AG195" s="440"/>
      <c r="AH195" s="440"/>
      <c r="AI195" s="440"/>
      <c r="AJ195" s="440"/>
      <c r="AK195" s="440"/>
      <c r="AL195" s="440"/>
      <c r="AM195" s="440"/>
      <c r="AN195" s="440"/>
      <c r="AO195" s="440"/>
      <c r="AP195" s="440"/>
      <c r="AQ195" s="440"/>
      <c r="AR195" s="440"/>
      <c r="AS195" s="440"/>
      <c r="AT195" s="440"/>
      <c r="AU195" s="440"/>
      <c r="AV195" s="440"/>
      <c r="AW195" s="440"/>
      <c r="AX195" s="440"/>
      <c r="AY195" s="440"/>
      <c r="AZ195" s="440"/>
      <c r="BA195" s="440"/>
      <c r="BB195" s="440"/>
      <c r="BC195" s="440"/>
      <c r="BD195" s="440"/>
      <c r="BE195" s="440"/>
      <c r="BF195" s="440"/>
      <c r="BG195" s="440"/>
      <c r="BH195" s="440"/>
      <c r="BI195" s="440"/>
      <c r="BJ195" s="440"/>
      <c r="BK195" s="440"/>
      <c r="BL195" s="440"/>
      <c r="BM195" s="440"/>
      <c r="BN195" s="440"/>
      <c r="BO195" s="440"/>
      <c r="BP195" s="440"/>
      <c r="BQ195" s="440"/>
      <c r="BR195" s="440"/>
      <c r="BS195" s="440"/>
      <c r="BT195" s="440"/>
      <c r="BU195" s="440"/>
      <c r="BV195" s="440"/>
      <c r="BW195" s="440"/>
      <c r="BX195" s="440"/>
      <c r="BY195" s="440"/>
      <c r="BZ195" s="440"/>
      <c r="CA195" s="440"/>
      <c r="CB195" s="440"/>
      <c r="CC195" s="440"/>
      <c r="CD195" s="440"/>
      <c r="CE195" s="440"/>
      <c r="CF195" s="440"/>
      <c r="CG195" s="440"/>
      <c r="CH195" s="440"/>
      <c r="CI195" s="440"/>
      <c r="CJ195" s="440"/>
      <c r="CK195" s="440"/>
      <c r="CL195" s="440"/>
      <c r="CM195" s="440"/>
      <c r="CN195" s="440"/>
      <c r="CO195" s="440"/>
      <c r="CP195" s="440"/>
      <c r="CQ195" s="440"/>
      <c r="CR195" s="440"/>
      <c r="CS195" s="440"/>
      <c r="CT195" s="440"/>
      <c r="CU195" s="440"/>
      <c r="CV195" s="440"/>
      <c r="CW195" s="440"/>
      <c r="CX195" s="440"/>
      <c r="CY195" s="440"/>
      <c r="CZ195" s="440"/>
      <c r="DA195" s="440"/>
    </row>
    <row r="196" spans="1:105" s="124" customFormat="1" ht="14.25">
      <c r="A196" s="132"/>
      <c r="B196" s="132"/>
      <c r="C196" s="132"/>
      <c r="D196" s="132"/>
      <c r="E196" s="132"/>
      <c r="F196" s="132"/>
      <c r="G196" s="132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</row>
    <row r="197" spans="1:105" s="124" customFormat="1" ht="14.25">
      <c r="A197" s="417" t="s">
        <v>42</v>
      </c>
      <c r="B197" s="417"/>
      <c r="C197" s="417"/>
      <c r="D197" s="417"/>
      <c r="E197" s="417"/>
      <c r="F197" s="417"/>
      <c r="G197" s="417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3"/>
      <c r="AC197" s="423"/>
      <c r="AD197" s="423"/>
      <c r="AE197" s="423"/>
      <c r="AF197" s="423"/>
      <c r="AG197" s="423"/>
      <c r="AH197" s="423"/>
      <c r="AI197" s="423"/>
      <c r="AJ197" s="423"/>
      <c r="AK197" s="423"/>
      <c r="AL197" s="423"/>
      <c r="AM197" s="423"/>
      <c r="AN197" s="423"/>
      <c r="AO197" s="423"/>
      <c r="AP197" s="423"/>
      <c r="AQ197" s="423"/>
      <c r="AR197" s="423"/>
      <c r="AS197" s="423"/>
      <c r="AT197" s="423"/>
      <c r="AU197" s="423"/>
      <c r="AV197" s="423"/>
      <c r="AW197" s="423"/>
      <c r="AX197" s="423"/>
      <c r="AY197" s="423"/>
      <c r="AZ197" s="423"/>
      <c r="BA197" s="423"/>
      <c r="BB197" s="423"/>
      <c r="BC197" s="423"/>
      <c r="BD197" s="424" t="s">
        <v>324</v>
      </c>
      <c r="BE197" s="424"/>
      <c r="BF197" s="424"/>
      <c r="BG197" s="424"/>
      <c r="BH197" s="424"/>
      <c r="BI197" s="424"/>
      <c r="BJ197" s="424"/>
      <c r="BK197" s="424"/>
      <c r="BL197" s="424"/>
      <c r="BM197" s="424"/>
      <c r="BN197" s="424"/>
      <c r="BO197" s="424"/>
      <c r="BP197" s="424"/>
      <c r="BQ197" s="424"/>
      <c r="BR197" s="424"/>
      <c r="BS197" s="424"/>
      <c r="BT197" s="424"/>
      <c r="BU197" s="424"/>
      <c r="BV197" s="424"/>
      <c r="BW197" s="424"/>
      <c r="BX197" s="424"/>
      <c r="BY197" s="424"/>
      <c r="BZ197" s="424"/>
      <c r="CA197" s="424"/>
      <c r="CB197" s="424"/>
      <c r="CC197" s="424"/>
      <c r="CD197" s="424"/>
      <c r="CE197" s="424"/>
      <c r="CF197" s="424"/>
      <c r="CG197" s="424"/>
      <c r="CH197" s="424"/>
      <c r="CI197" s="424"/>
      <c r="CJ197" s="422">
        <v>0</v>
      </c>
      <c r="CK197" s="422"/>
      <c r="CL197" s="422"/>
      <c r="CM197" s="422"/>
      <c r="CN197" s="422"/>
      <c r="CO197" s="422"/>
      <c r="CP197" s="422"/>
      <c r="CQ197" s="422"/>
      <c r="CR197" s="422"/>
      <c r="CS197" s="422"/>
      <c r="CT197" s="422"/>
      <c r="CU197" s="422"/>
      <c r="CV197" s="422"/>
      <c r="CW197" s="422"/>
      <c r="CX197" s="422"/>
      <c r="CY197" s="422"/>
      <c r="CZ197" s="422"/>
      <c r="DA197" s="422"/>
    </row>
    <row r="198" spans="1:105" s="124" customFormat="1" ht="14.25">
      <c r="A198" s="417" t="s">
        <v>214</v>
      </c>
      <c r="B198" s="417"/>
      <c r="C198" s="417"/>
      <c r="D198" s="417"/>
      <c r="E198" s="417"/>
      <c r="F198" s="417"/>
      <c r="G198" s="417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3"/>
      <c r="AC198" s="423"/>
      <c r="AD198" s="423"/>
      <c r="AE198" s="423"/>
      <c r="AF198" s="423"/>
      <c r="AG198" s="423"/>
      <c r="AH198" s="423"/>
      <c r="AI198" s="423"/>
      <c r="AJ198" s="423"/>
      <c r="AK198" s="423"/>
      <c r="AL198" s="423"/>
      <c r="AM198" s="423"/>
      <c r="AN198" s="423"/>
      <c r="AO198" s="423"/>
      <c r="AP198" s="423"/>
      <c r="AQ198" s="423"/>
      <c r="AR198" s="423"/>
      <c r="AS198" s="423"/>
      <c r="AT198" s="423"/>
      <c r="AU198" s="423"/>
      <c r="AV198" s="423"/>
      <c r="AW198" s="423"/>
      <c r="AX198" s="423"/>
      <c r="AY198" s="423"/>
      <c r="AZ198" s="423"/>
      <c r="BA198" s="423"/>
      <c r="BB198" s="423"/>
      <c r="BC198" s="423"/>
      <c r="BD198" s="424" t="s">
        <v>324</v>
      </c>
      <c r="BE198" s="424"/>
      <c r="BF198" s="424"/>
      <c r="BG198" s="424"/>
      <c r="BH198" s="424"/>
      <c r="BI198" s="424"/>
      <c r="BJ198" s="424"/>
      <c r="BK198" s="424"/>
      <c r="BL198" s="424"/>
      <c r="BM198" s="424"/>
      <c r="BN198" s="424"/>
      <c r="BO198" s="424"/>
      <c r="BP198" s="424"/>
      <c r="BQ198" s="424"/>
      <c r="BR198" s="424"/>
      <c r="BS198" s="424"/>
      <c r="BT198" s="424"/>
      <c r="BU198" s="424"/>
      <c r="BV198" s="424"/>
      <c r="BW198" s="424"/>
      <c r="BX198" s="424"/>
      <c r="BY198" s="424"/>
      <c r="BZ198" s="424"/>
      <c r="CA198" s="424"/>
      <c r="CB198" s="424"/>
      <c r="CC198" s="424"/>
      <c r="CD198" s="424"/>
      <c r="CE198" s="424"/>
      <c r="CF198" s="424"/>
      <c r="CG198" s="424"/>
      <c r="CH198" s="424"/>
      <c r="CI198" s="424"/>
      <c r="CJ198" s="422">
        <v>0</v>
      </c>
      <c r="CK198" s="422"/>
      <c r="CL198" s="422"/>
      <c r="CM198" s="422"/>
      <c r="CN198" s="422"/>
      <c r="CO198" s="422"/>
      <c r="CP198" s="422"/>
      <c r="CQ198" s="422"/>
      <c r="CR198" s="422"/>
      <c r="CS198" s="422"/>
      <c r="CT198" s="422"/>
      <c r="CU198" s="422"/>
      <c r="CV198" s="422"/>
      <c r="CW198" s="422"/>
      <c r="CX198" s="422"/>
      <c r="CY198" s="422"/>
      <c r="CZ198" s="422"/>
      <c r="DA198" s="422"/>
    </row>
    <row r="199" spans="1:105" s="124" customFormat="1" ht="14.25">
      <c r="A199" s="417" t="s">
        <v>225</v>
      </c>
      <c r="B199" s="417"/>
      <c r="C199" s="417"/>
      <c r="D199" s="417"/>
      <c r="E199" s="417"/>
      <c r="F199" s="417"/>
      <c r="G199" s="417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  <c r="AB199" s="423"/>
      <c r="AC199" s="423"/>
      <c r="AD199" s="423"/>
      <c r="AE199" s="423"/>
      <c r="AF199" s="423"/>
      <c r="AG199" s="423"/>
      <c r="AH199" s="423"/>
      <c r="AI199" s="423"/>
      <c r="AJ199" s="423"/>
      <c r="AK199" s="423"/>
      <c r="AL199" s="423"/>
      <c r="AM199" s="423"/>
      <c r="AN199" s="423"/>
      <c r="AO199" s="423"/>
      <c r="AP199" s="423"/>
      <c r="AQ199" s="423"/>
      <c r="AR199" s="423"/>
      <c r="AS199" s="423"/>
      <c r="AT199" s="423"/>
      <c r="AU199" s="423"/>
      <c r="AV199" s="423"/>
      <c r="AW199" s="423"/>
      <c r="AX199" s="423"/>
      <c r="AY199" s="423"/>
      <c r="AZ199" s="423"/>
      <c r="BA199" s="423"/>
      <c r="BB199" s="423"/>
      <c r="BC199" s="423"/>
      <c r="BD199" s="424" t="s">
        <v>324</v>
      </c>
      <c r="BE199" s="424"/>
      <c r="BF199" s="424"/>
      <c r="BG199" s="424"/>
      <c r="BH199" s="424"/>
      <c r="BI199" s="424"/>
      <c r="BJ199" s="424"/>
      <c r="BK199" s="424"/>
      <c r="BL199" s="424"/>
      <c r="BM199" s="424"/>
      <c r="BN199" s="424"/>
      <c r="BO199" s="424"/>
      <c r="BP199" s="424"/>
      <c r="BQ199" s="424"/>
      <c r="BR199" s="424"/>
      <c r="BS199" s="424"/>
      <c r="BT199" s="424"/>
      <c r="BU199" s="424"/>
      <c r="BV199" s="424"/>
      <c r="BW199" s="424"/>
      <c r="BX199" s="424"/>
      <c r="BY199" s="424"/>
      <c r="BZ199" s="424"/>
      <c r="CA199" s="424"/>
      <c r="CB199" s="424"/>
      <c r="CC199" s="424"/>
      <c r="CD199" s="424"/>
      <c r="CE199" s="424"/>
      <c r="CF199" s="424"/>
      <c r="CG199" s="424"/>
      <c r="CH199" s="424"/>
      <c r="CI199" s="424"/>
      <c r="CJ199" s="422">
        <v>0</v>
      </c>
      <c r="CK199" s="422"/>
      <c r="CL199" s="422"/>
      <c r="CM199" s="422"/>
      <c r="CN199" s="422"/>
      <c r="CO199" s="422"/>
      <c r="CP199" s="422"/>
      <c r="CQ199" s="422"/>
      <c r="CR199" s="422"/>
      <c r="CS199" s="422"/>
      <c r="CT199" s="422"/>
      <c r="CU199" s="422"/>
      <c r="CV199" s="422"/>
      <c r="CW199" s="422"/>
      <c r="CX199" s="422"/>
      <c r="CY199" s="422"/>
      <c r="CZ199" s="422"/>
      <c r="DA199" s="422"/>
    </row>
    <row r="200" spans="1:105" s="124" customFormat="1" ht="14.25">
      <c r="A200" s="425"/>
      <c r="B200" s="425"/>
      <c r="C200" s="425"/>
      <c r="D200" s="425"/>
      <c r="E200" s="425"/>
      <c r="F200" s="425"/>
      <c r="G200" s="425"/>
      <c r="H200" s="423"/>
      <c r="I200" s="423"/>
      <c r="J200" s="423"/>
      <c r="K200" s="423"/>
      <c r="L200" s="423"/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3"/>
      <c r="AA200" s="423"/>
      <c r="AB200" s="423"/>
      <c r="AC200" s="423"/>
      <c r="AD200" s="423"/>
      <c r="AE200" s="423"/>
      <c r="AF200" s="423"/>
      <c r="AG200" s="423"/>
      <c r="AH200" s="423"/>
      <c r="AI200" s="423"/>
      <c r="AJ200" s="423"/>
      <c r="AK200" s="423"/>
      <c r="AL200" s="423"/>
      <c r="AM200" s="423"/>
      <c r="AN200" s="423"/>
      <c r="AO200" s="423"/>
      <c r="AP200" s="423"/>
      <c r="AQ200" s="423"/>
      <c r="AR200" s="423"/>
      <c r="AS200" s="423"/>
      <c r="AT200" s="423"/>
      <c r="AU200" s="423"/>
      <c r="AV200" s="423"/>
      <c r="AW200" s="423"/>
      <c r="AX200" s="423"/>
      <c r="AY200" s="423"/>
      <c r="AZ200" s="423"/>
      <c r="BA200" s="423"/>
      <c r="BB200" s="423"/>
      <c r="BC200" s="423"/>
      <c r="BD200" s="424"/>
      <c r="BE200" s="424"/>
      <c r="BF200" s="424"/>
      <c r="BG200" s="424"/>
      <c r="BH200" s="424"/>
      <c r="BI200" s="424"/>
      <c r="BJ200" s="424"/>
      <c r="BK200" s="424"/>
      <c r="BL200" s="424"/>
      <c r="BM200" s="424"/>
      <c r="BN200" s="424"/>
      <c r="BO200" s="424"/>
      <c r="BP200" s="424"/>
      <c r="BQ200" s="424"/>
      <c r="BR200" s="424"/>
      <c r="BS200" s="424"/>
      <c r="BT200" s="424"/>
      <c r="BU200" s="424"/>
      <c r="BV200" s="424"/>
      <c r="BW200" s="424"/>
      <c r="BX200" s="424"/>
      <c r="BY200" s="424"/>
      <c r="BZ200" s="424"/>
      <c r="CA200" s="424"/>
      <c r="CB200" s="424"/>
      <c r="CC200" s="424"/>
      <c r="CD200" s="424"/>
      <c r="CE200" s="424"/>
      <c r="CF200" s="424"/>
      <c r="CG200" s="424"/>
      <c r="CH200" s="424"/>
      <c r="CI200" s="424"/>
      <c r="CJ200" s="422">
        <v>0</v>
      </c>
      <c r="CK200" s="422"/>
      <c r="CL200" s="422"/>
      <c r="CM200" s="422"/>
      <c r="CN200" s="422"/>
      <c r="CO200" s="422"/>
      <c r="CP200" s="422"/>
      <c r="CQ200" s="422"/>
      <c r="CR200" s="422"/>
      <c r="CS200" s="422"/>
      <c r="CT200" s="422"/>
      <c r="CU200" s="422"/>
      <c r="CV200" s="422"/>
      <c r="CW200" s="422"/>
      <c r="CX200" s="422"/>
      <c r="CY200" s="422"/>
      <c r="CZ200" s="422"/>
      <c r="DA200" s="422"/>
    </row>
    <row r="201" spans="1:105" s="124" customFormat="1" ht="14.25">
      <c r="A201" s="417"/>
      <c r="B201" s="417"/>
      <c r="C201" s="417"/>
      <c r="D201" s="417"/>
      <c r="E201" s="417"/>
      <c r="F201" s="417"/>
      <c r="G201" s="417"/>
      <c r="H201" s="427" t="s">
        <v>192</v>
      </c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27"/>
      <c r="AV201" s="427"/>
      <c r="AW201" s="427"/>
      <c r="AX201" s="427"/>
      <c r="AY201" s="427"/>
      <c r="AZ201" s="427"/>
      <c r="BA201" s="427"/>
      <c r="BB201" s="427"/>
      <c r="BC201" s="428"/>
      <c r="BD201" s="430" t="s">
        <v>175</v>
      </c>
      <c r="BE201" s="430"/>
      <c r="BF201" s="430"/>
      <c r="BG201" s="430"/>
      <c r="BH201" s="430"/>
      <c r="BI201" s="430"/>
      <c r="BJ201" s="430"/>
      <c r="BK201" s="430"/>
      <c r="BL201" s="430"/>
      <c r="BM201" s="430"/>
      <c r="BN201" s="430"/>
      <c r="BO201" s="430"/>
      <c r="BP201" s="430"/>
      <c r="BQ201" s="430"/>
      <c r="BR201" s="430"/>
      <c r="BS201" s="430"/>
      <c r="BT201" s="430" t="s">
        <v>175</v>
      </c>
      <c r="BU201" s="430"/>
      <c r="BV201" s="430"/>
      <c r="BW201" s="430"/>
      <c r="BX201" s="430"/>
      <c r="BY201" s="430"/>
      <c r="BZ201" s="430"/>
      <c r="CA201" s="430"/>
      <c r="CB201" s="430"/>
      <c r="CC201" s="430"/>
      <c r="CD201" s="430"/>
      <c r="CE201" s="430"/>
      <c r="CF201" s="430"/>
      <c r="CG201" s="430"/>
      <c r="CH201" s="430"/>
      <c r="CI201" s="430"/>
      <c r="CJ201" s="439">
        <f>SUM(CJ197:CJ200)</f>
        <v>0</v>
      </c>
      <c r="CK201" s="439"/>
      <c r="CL201" s="439"/>
      <c r="CM201" s="439"/>
      <c r="CN201" s="439"/>
      <c r="CO201" s="439"/>
      <c r="CP201" s="439"/>
      <c r="CQ201" s="439"/>
      <c r="CR201" s="439"/>
      <c r="CS201" s="439"/>
      <c r="CT201" s="439"/>
      <c r="CU201" s="439"/>
      <c r="CV201" s="439"/>
      <c r="CW201" s="439"/>
      <c r="CX201" s="439"/>
      <c r="CY201" s="439"/>
      <c r="CZ201" s="439"/>
      <c r="DA201" s="439"/>
    </row>
    <row r="202" spans="1:105" s="124" customFormat="1" ht="14.25">
      <c r="A202" s="132"/>
      <c r="B202" s="132"/>
      <c r="C202" s="132"/>
      <c r="D202" s="132"/>
      <c r="E202" s="132"/>
      <c r="F202" s="132"/>
      <c r="G202" s="132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</row>
    <row r="203" spans="1:105" s="124" customFormat="1" ht="30" customHeight="1">
      <c r="A203" s="440" t="s">
        <v>325</v>
      </c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  <c r="BU203" s="440"/>
      <c r="BV203" s="440"/>
      <c r="BW203" s="440"/>
      <c r="BX203" s="440"/>
      <c r="BY203" s="440"/>
      <c r="BZ203" s="440"/>
      <c r="CA203" s="440"/>
      <c r="CB203" s="440"/>
      <c r="CC203" s="440"/>
      <c r="CD203" s="440"/>
      <c r="CE203" s="440"/>
      <c r="CF203" s="440"/>
      <c r="CG203" s="440"/>
      <c r="CH203" s="440"/>
      <c r="CI203" s="440"/>
      <c r="CJ203" s="440"/>
      <c r="CK203" s="440"/>
      <c r="CL203" s="440"/>
      <c r="CM203" s="440"/>
      <c r="CN203" s="440"/>
      <c r="CO203" s="440"/>
      <c r="CP203" s="440"/>
      <c r="CQ203" s="440"/>
      <c r="CR203" s="440"/>
      <c r="CS203" s="440"/>
      <c r="CT203" s="440"/>
      <c r="CU203" s="440"/>
      <c r="CV203" s="440"/>
      <c r="CW203" s="440"/>
      <c r="CX203" s="440"/>
      <c r="CY203" s="440"/>
      <c r="CZ203" s="440"/>
      <c r="DA203" s="440"/>
    </row>
    <row r="204" spans="1:105" s="124" customFormat="1" ht="14.25">
      <c r="A204" s="132"/>
      <c r="B204" s="132"/>
      <c r="C204" s="132"/>
      <c r="D204" s="132"/>
      <c r="E204" s="132"/>
      <c r="F204" s="132"/>
      <c r="G204" s="132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</row>
    <row r="205" spans="1:105" s="124" customFormat="1" ht="14.25">
      <c r="A205" s="417" t="s">
        <v>42</v>
      </c>
      <c r="B205" s="417"/>
      <c r="C205" s="417"/>
      <c r="D205" s="417"/>
      <c r="E205" s="417"/>
      <c r="F205" s="417"/>
      <c r="G205" s="417"/>
      <c r="H205" s="423" t="s">
        <v>326</v>
      </c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3"/>
      <c r="AC205" s="423"/>
      <c r="AD205" s="423"/>
      <c r="AE205" s="423"/>
      <c r="AF205" s="423"/>
      <c r="AG205" s="423"/>
      <c r="AH205" s="423"/>
      <c r="AI205" s="423"/>
      <c r="AJ205" s="423"/>
      <c r="AK205" s="423"/>
      <c r="AL205" s="423"/>
      <c r="AM205" s="423"/>
      <c r="AN205" s="423"/>
      <c r="AO205" s="423"/>
      <c r="AP205" s="423"/>
      <c r="AQ205" s="423"/>
      <c r="AR205" s="423"/>
      <c r="AS205" s="423"/>
      <c r="AT205" s="423"/>
      <c r="AU205" s="423"/>
      <c r="AV205" s="423"/>
      <c r="AW205" s="423"/>
      <c r="AX205" s="423"/>
      <c r="AY205" s="423"/>
      <c r="AZ205" s="423"/>
      <c r="BA205" s="423"/>
      <c r="BB205" s="423"/>
      <c r="BC205" s="423"/>
      <c r="BD205" s="424" t="s">
        <v>324</v>
      </c>
      <c r="BE205" s="424"/>
      <c r="BF205" s="424"/>
      <c r="BG205" s="424"/>
      <c r="BH205" s="424"/>
      <c r="BI205" s="424"/>
      <c r="BJ205" s="424"/>
      <c r="BK205" s="424"/>
      <c r="BL205" s="424"/>
      <c r="BM205" s="424"/>
      <c r="BN205" s="424"/>
      <c r="BO205" s="424"/>
      <c r="BP205" s="424"/>
      <c r="BQ205" s="424"/>
      <c r="BR205" s="424"/>
      <c r="BS205" s="424"/>
      <c r="BT205" s="424">
        <v>12</v>
      </c>
      <c r="BU205" s="424"/>
      <c r="BV205" s="424"/>
      <c r="BW205" s="424"/>
      <c r="BX205" s="424"/>
      <c r="BY205" s="424"/>
      <c r="BZ205" s="424"/>
      <c r="CA205" s="424"/>
      <c r="CB205" s="424"/>
      <c r="CC205" s="424"/>
      <c r="CD205" s="424"/>
      <c r="CE205" s="424"/>
      <c r="CF205" s="424"/>
      <c r="CG205" s="424"/>
      <c r="CH205" s="424"/>
      <c r="CI205" s="424"/>
      <c r="CJ205" s="399">
        <v>6428.52</v>
      </c>
      <c r="CK205" s="399"/>
      <c r="CL205" s="399"/>
      <c r="CM205" s="399"/>
      <c r="CN205" s="399"/>
      <c r="CO205" s="399"/>
      <c r="CP205" s="399"/>
      <c r="CQ205" s="399"/>
      <c r="CR205" s="399"/>
      <c r="CS205" s="399"/>
      <c r="CT205" s="399"/>
      <c r="CU205" s="399"/>
      <c r="CV205" s="399"/>
      <c r="CW205" s="399"/>
      <c r="CX205" s="399"/>
      <c r="CY205" s="399"/>
      <c r="CZ205" s="399"/>
      <c r="DA205" s="399"/>
    </row>
    <row r="206" spans="1:105" s="124" customFormat="1" ht="14.25">
      <c r="A206" s="417" t="s">
        <v>214</v>
      </c>
      <c r="B206" s="417"/>
      <c r="C206" s="417"/>
      <c r="D206" s="417"/>
      <c r="E206" s="417"/>
      <c r="F206" s="417"/>
      <c r="G206" s="417"/>
      <c r="H206" s="423" t="s">
        <v>327</v>
      </c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3"/>
      <c r="AC206" s="423"/>
      <c r="AD206" s="423"/>
      <c r="AE206" s="423"/>
      <c r="AF206" s="423"/>
      <c r="AG206" s="423"/>
      <c r="AH206" s="423"/>
      <c r="AI206" s="423"/>
      <c r="AJ206" s="423"/>
      <c r="AK206" s="423"/>
      <c r="AL206" s="423"/>
      <c r="AM206" s="423"/>
      <c r="AN206" s="423"/>
      <c r="AO206" s="423"/>
      <c r="AP206" s="423"/>
      <c r="AQ206" s="423"/>
      <c r="AR206" s="423"/>
      <c r="AS206" s="423"/>
      <c r="AT206" s="423"/>
      <c r="AU206" s="423"/>
      <c r="AV206" s="423"/>
      <c r="AW206" s="423"/>
      <c r="AX206" s="423"/>
      <c r="AY206" s="423"/>
      <c r="AZ206" s="423"/>
      <c r="BA206" s="423"/>
      <c r="BB206" s="423"/>
      <c r="BC206" s="423"/>
      <c r="BD206" s="424" t="s">
        <v>324</v>
      </c>
      <c r="BE206" s="424"/>
      <c r="BF206" s="424"/>
      <c r="BG206" s="424"/>
      <c r="BH206" s="424"/>
      <c r="BI206" s="424"/>
      <c r="BJ206" s="424"/>
      <c r="BK206" s="424"/>
      <c r="BL206" s="424"/>
      <c r="BM206" s="424"/>
      <c r="BN206" s="424"/>
      <c r="BO206" s="424"/>
      <c r="BP206" s="424"/>
      <c r="BQ206" s="424"/>
      <c r="BR206" s="424"/>
      <c r="BS206" s="424"/>
      <c r="BT206" s="424">
        <v>1</v>
      </c>
      <c r="BU206" s="424"/>
      <c r="BV206" s="424"/>
      <c r="BW206" s="424"/>
      <c r="BX206" s="424"/>
      <c r="BY206" s="424"/>
      <c r="BZ206" s="424"/>
      <c r="CA206" s="424"/>
      <c r="CB206" s="424"/>
      <c r="CC206" s="424"/>
      <c r="CD206" s="424"/>
      <c r="CE206" s="424"/>
      <c r="CF206" s="424"/>
      <c r="CG206" s="424"/>
      <c r="CH206" s="424"/>
      <c r="CI206" s="424"/>
      <c r="CJ206" s="399">
        <v>64800</v>
      </c>
      <c r="CK206" s="399"/>
      <c r="CL206" s="399"/>
      <c r="CM206" s="399"/>
      <c r="CN206" s="399"/>
      <c r="CO206" s="399"/>
      <c r="CP206" s="399"/>
      <c r="CQ206" s="399"/>
      <c r="CR206" s="399"/>
      <c r="CS206" s="399"/>
      <c r="CT206" s="399"/>
      <c r="CU206" s="399"/>
      <c r="CV206" s="399"/>
      <c r="CW206" s="399"/>
      <c r="CX206" s="399"/>
      <c r="CY206" s="399"/>
      <c r="CZ206" s="399"/>
      <c r="DA206" s="399"/>
    </row>
    <row r="207" spans="1:105" s="124" customFormat="1" ht="14.25">
      <c r="A207" s="417" t="s">
        <v>225</v>
      </c>
      <c r="B207" s="417"/>
      <c r="C207" s="417"/>
      <c r="D207" s="417"/>
      <c r="E207" s="417"/>
      <c r="F207" s="417"/>
      <c r="G207" s="417"/>
      <c r="H207" s="423" t="s">
        <v>328</v>
      </c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3"/>
      <c r="AC207" s="423"/>
      <c r="AD207" s="423"/>
      <c r="AE207" s="423"/>
      <c r="AF207" s="423"/>
      <c r="AG207" s="423"/>
      <c r="AH207" s="423"/>
      <c r="AI207" s="423"/>
      <c r="AJ207" s="423"/>
      <c r="AK207" s="423"/>
      <c r="AL207" s="423"/>
      <c r="AM207" s="423"/>
      <c r="AN207" s="423"/>
      <c r="AO207" s="423"/>
      <c r="AP207" s="423"/>
      <c r="AQ207" s="423"/>
      <c r="AR207" s="423"/>
      <c r="AS207" s="423"/>
      <c r="AT207" s="423"/>
      <c r="AU207" s="423"/>
      <c r="AV207" s="423"/>
      <c r="AW207" s="423"/>
      <c r="AX207" s="423"/>
      <c r="AY207" s="423"/>
      <c r="AZ207" s="423"/>
      <c r="BA207" s="423"/>
      <c r="BB207" s="423"/>
      <c r="BC207" s="423"/>
      <c r="BD207" s="424" t="s">
        <v>324</v>
      </c>
      <c r="BE207" s="424"/>
      <c r="BF207" s="424"/>
      <c r="BG207" s="424"/>
      <c r="BH207" s="424"/>
      <c r="BI207" s="424"/>
      <c r="BJ207" s="424"/>
      <c r="BK207" s="424"/>
      <c r="BL207" s="424"/>
      <c r="BM207" s="424"/>
      <c r="BN207" s="424"/>
      <c r="BO207" s="424"/>
      <c r="BP207" s="424"/>
      <c r="BQ207" s="424"/>
      <c r="BR207" s="424"/>
      <c r="BS207" s="424"/>
      <c r="BT207" s="424">
        <v>1</v>
      </c>
      <c r="BU207" s="424"/>
      <c r="BV207" s="424"/>
      <c r="BW207" s="424"/>
      <c r="BX207" s="424"/>
      <c r="BY207" s="424"/>
      <c r="BZ207" s="424"/>
      <c r="CA207" s="424"/>
      <c r="CB207" s="424"/>
      <c r="CC207" s="424"/>
      <c r="CD207" s="424"/>
      <c r="CE207" s="424"/>
      <c r="CF207" s="424"/>
      <c r="CG207" s="424"/>
      <c r="CH207" s="424"/>
      <c r="CI207" s="424"/>
      <c r="CJ207" s="399">
        <v>12015</v>
      </c>
      <c r="CK207" s="399"/>
      <c r="CL207" s="399"/>
      <c r="CM207" s="399"/>
      <c r="CN207" s="399"/>
      <c r="CO207" s="399"/>
      <c r="CP207" s="399"/>
      <c r="CQ207" s="399"/>
      <c r="CR207" s="399"/>
      <c r="CS207" s="399"/>
      <c r="CT207" s="399"/>
      <c r="CU207" s="399"/>
      <c r="CV207" s="399"/>
      <c r="CW207" s="399"/>
      <c r="CX207" s="399"/>
      <c r="CY207" s="399"/>
      <c r="CZ207" s="399"/>
      <c r="DA207" s="399"/>
    </row>
    <row r="208" spans="1:105" s="124" customFormat="1" ht="14.25">
      <c r="A208" s="417" t="s">
        <v>274</v>
      </c>
      <c r="B208" s="417"/>
      <c r="C208" s="417"/>
      <c r="D208" s="417"/>
      <c r="E208" s="417"/>
      <c r="F208" s="417"/>
      <c r="G208" s="417"/>
      <c r="H208" s="423" t="s">
        <v>372</v>
      </c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3"/>
      <c r="AC208" s="423"/>
      <c r="AD208" s="423"/>
      <c r="AE208" s="423"/>
      <c r="AF208" s="423"/>
      <c r="AG208" s="423"/>
      <c r="AH208" s="423"/>
      <c r="AI208" s="423"/>
      <c r="AJ208" s="423"/>
      <c r="AK208" s="423"/>
      <c r="AL208" s="423"/>
      <c r="AM208" s="423"/>
      <c r="AN208" s="423"/>
      <c r="AO208" s="423"/>
      <c r="AP208" s="423"/>
      <c r="AQ208" s="423"/>
      <c r="AR208" s="423"/>
      <c r="AS208" s="423"/>
      <c r="AT208" s="423"/>
      <c r="AU208" s="423"/>
      <c r="AV208" s="423"/>
      <c r="AW208" s="423"/>
      <c r="AX208" s="423"/>
      <c r="AY208" s="423"/>
      <c r="AZ208" s="423"/>
      <c r="BA208" s="423"/>
      <c r="BB208" s="423"/>
      <c r="BC208" s="423"/>
      <c r="BD208" s="424" t="s">
        <v>324</v>
      </c>
      <c r="BE208" s="424"/>
      <c r="BF208" s="424"/>
      <c r="BG208" s="424"/>
      <c r="BH208" s="424"/>
      <c r="BI208" s="424"/>
      <c r="BJ208" s="424"/>
      <c r="BK208" s="424"/>
      <c r="BL208" s="424"/>
      <c r="BM208" s="424"/>
      <c r="BN208" s="424"/>
      <c r="BO208" s="424"/>
      <c r="BP208" s="424"/>
      <c r="BQ208" s="424"/>
      <c r="BR208" s="424"/>
      <c r="BS208" s="424"/>
      <c r="BT208" s="424">
        <v>2</v>
      </c>
      <c r="BU208" s="424"/>
      <c r="BV208" s="424"/>
      <c r="BW208" s="424"/>
      <c r="BX208" s="424"/>
      <c r="BY208" s="424"/>
      <c r="BZ208" s="424"/>
      <c r="CA208" s="424"/>
      <c r="CB208" s="424"/>
      <c r="CC208" s="424"/>
      <c r="CD208" s="424"/>
      <c r="CE208" s="424"/>
      <c r="CF208" s="424"/>
      <c r="CG208" s="424"/>
      <c r="CH208" s="424"/>
      <c r="CI208" s="424"/>
      <c r="CJ208" s="399">
        <v>36995.44</v>
      </c>
      <c r="CK208" s="399"/>
      <c r="CL208" s="399"/>
      <c r="CM208" s="399"/>
      <c r="CN208" s="399"/>
      <c r="CO208" s="399"/>
      <c r="CP208" s="399"/>
      <c r="CQ208" s="399"/>
      <c r="CR208" s="399"/>
      <c r="CS208" s="399"/>
      <c r="CT208" s="399"/>
      <c r="CU208" s="399"/>
      <c r="CV208" s="399"/>
      <c r="CW208" s="399"/>
      <c r="CX208" s="399"/>
      <c r="CY208" s="399"/>
      <c r="CZ208" s="399"/>
      <c r="DA208" s="399"/>
    </row>
    <row r="209" spans="1:105" s="124" customFormat="1" ht="14.25">
      <c r="A209" s="417" t="s">
        <v>275</v>
      </c>
      <c r="B209" s="417"/>
      <c r="C209" s="417"/>
      <c r="D209" s="417"/>
      <c r="E209" s="417"/>
      <c r="F209" s="417"/>
      <c r="G209" s="417"/>
      <c r="H209" s="423" t="s">
        <v>329</v>
      </c>
      <c r="I209" s="423"/>
      <c r="J209" s="423"/>
      <c r="K209" s="423"/>
      <c r="L209" s="423"/>
      <c r="M209" s="423"/>
      <c r="N209" s="423"/>
      <c r="O209" s="423"/>
      <c r="P209" s="423"/>
      <c r="Q209" s="423"/>
      <c r="R209" s="423"/>
      <c r="S209" s="423"/>
      <c r="T209" s="423"/>
      <c r="U209" s="423"/>
      <c r="V209" s="423"/>
      <c r="W209" s="423"/>
      <c r="X209" s="423"/>
      <c r="Y209" s="423"/>
      <c r="Z209" s="423"/>
      <c r="AA209" s="423"/>
      <c r="AB209" s="423"/>
      <c r="AC209" s="423"/>
      <c r="AD209" s="423"/>
      <c r="AE209" s="423"/>
      <c r="AF209" s="423"/>
      <c r="AG209" s="423"/>
      <c r="AH209" s="423"/>
      <c r="AI209" s="423"/>
      <c r="AJ209" s="423"/>
      <c r="AK209" s="423"/>
      <c r="AL209" s="423"/>
      <c r="AM209" s="423"/>
      <c r="AN209" s="423"/>
      <c r="AO209" s="423"/>
      <c r="AP209" s="423"/>
      <c r="AQ209" s="423"/>
      <c r="AR209" s="423"/>
      <c r="AS209" s="423"/>
      <c r="AT209" s="423"/>
      <c r="AU209" s="423"/>
      <c r="AV209" s="423"/>
      <c r="AW209" s="423"/>
      <c r="AX209" s="423"/>
      <c r="AY209" s="423"/>
      <c r="AZ209" s="423"/>
      <c r="BA209" s="423"/>
      <c r="BB209" s="423"/>
      <c r="BC209" s="423"/>
      <c r="BD209" s="424" t="s">
        <v>324</v>
      </c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/>
      <c r="BT209" s="424">
        <v>12</v>
      </c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424"/>
      <c r="CI209" s="424"/>
      <c r="CJ209" s="399">
        <v>7877.2</v>
      </c>
      <c r="CK209" s="399"/>
      <c r="CL209" s="399"/>
      <c r="CM209" s="399"/>
      <c r="CN209" s="399"/>
      <c r="CO209" s="399"/>
      <c r="CP209" s="399"/>
      <c r="CQ209" s="399"/>
      <c r="CR209" s="399"/>
      <c r="CS209" s="399"/>
      <c r="CT209" s="399"/>
      <c r="CU209" s="399"/>
      <c r="CV209" s="399"/>
      <c r="CW209" s="399"/>
      <c r="CX209" s="399"/>
      <c r="CY209" s="399"/>
      <c r="CZ209" s="399"/>
      <c r="DA209" s="399"/>
    </row>
    <row r="210" spans="1:105" s="138" customFormat="1" ht="14.25">
      <c r="A210" s="417" t="s">
        <v>276</v>
      </c>
      <c r="B210" s="417"/>
      <c r="C210" s="417"/>
      <c r="D210" s="417"/>
      <c r="E210" s="417"/>
      <c r="F210" s="417"/>
      <c r="G210" s="417"/>
      <c r="H210" s="423" t="s">
        <v>398</v>
      </c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3"/>
      <c r="U210" s="423"/>
      <c r="V210" s="423"/>
      <c r="W210" s="423"/>
      <c r="X210" s="423"/>
      <c r="Y210" s="423"/>
      <c r="Z210" s="423"/>
      <c r="AA210" s="423"/>
      <c r="AB210" s="423"/>
      <c r="AC210" s="423"/>
      <c r="AD210" s="423"/>
      <c r="AE210" s="423"/>
      <c r="AF210" s="423"/>
      <c r="AG210" s="423"/>
      <c r="AH210" s="423"/>
      <c r="AI210" s="423"/>
      <c r="AJ210" s="423"/>
      <c r="AK210" s="423"/>
      <c r="AL210" s="423"/>
      <c r="AM210" s="423"/>
      <c r="AN210" s="423"/>
      <c r="AO210" s="423"/>
      <c r="AP210" s="423"/>
      <c r="AQ210" s="423"/>
      <c r="AR210" s="423"/>
      <c r="AS210" s="423"/>
      <c r="AT210" s="423"/>
      <c r="AU210" s="423"/>
      <c r="AV210" s="423"/>
      <c r="AW210" s="423"/>
      <c r="AX210" s="423"/>
      <c r="AY210" s="423"/>
      <c r="AZ210" s="423"/>
      <c r="BA210" s="423"/>
      <c r="BB210" s="423"/>
      <c r="BC210" s="423"/>
      <c r="BD210" s="424" t="s">
        <v>324</v>
      </c>
      <c r="BE210" s="424"/>
      <c r="BF210" s="424"/>
      <c r="BG210" s="424"/>
      <c r="BH210" s="424"/>
      <c r="BI210" s="424"/>
      <c r="BJ210" s="424"/>
      <c r="BK210" s="424"/>
      <c r="BL210" s="424"/>
      <c r="BM210" s="424"/>
      <c r="BN210" s="424"/>
      <c r="BO210" s="424"/>
      <c r="BP210" s="424"/>
      <c r="BQ210" s="424"/>
      <c r="BR210" s="424"/>
      <c r="BS210" s="424"/>
      <c r="BT210" s="424">
        <v>1</v>
      </c>
      <c r="BU210" s="424"/>
      <c r="BV210" s="424"/>
      <c r="BW210" s="424"/>
      <c r="BX210" s="424"/>
      <c r="BY210" s="424"/>
      <c r="BZ210" s="424"/>
      <c r="CA210" s="424"/>
      <c r="CB210" s="424"/>
      <c r="CC210" s="424"/>
      <c r="CD210" s="424"/>
      <c r="CE210" s="424"/>
      <c r="CF210" s="424"/>
      <c r="CG210" s="424"/>
      <c r="CH210" s="424"/>
      <c r="CI210" s="424"/>
      <c r="CJ210" s="399">
        <v>5550</v>
      </c>
      <c r="CK210" s="399"/>
      <c r="CL210" s="399"/>
      <c r="CM210" s="399"/>
      <c r="CN210" s="399"/>
      <c r="CO210" s="399"/>
      <c r="CP210" s="399"/>
      <c r="CQ210" s="399"/>
      <c r="CR210" s="399"/>
      <c r="CS210" s="399"/>
      <c r="CT210" s="399"/>
      <c r="CU210" s="399"/>
      <c r="CV210" s="399"/>
      <c r="CW210" s="399"/>
      <c r="CX210" s="399"/>
      <c r="CY210" s="399"/>
      <c r="CZ210" s="399"/>
      <c r="DA210" s="399"/>
    </row>
    <row r="211" spans="1:105" s="138" customFormat="1" ht="14.25">
      <c r="A211" s="417" t="s">
        <v>277</v>
      </c>
      <c r="B211" s="417"/>
      <c r="C211" s="417"/>
      <c r="D211" s="417"/>
      <c r="E211" s="417"/>
      <c r="F211" s="417"/>
      <c r="G211" s="417"/>
      <c r="H211" s="423" t="s">
        <v>399</v>
      </c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T211" s="423"/>
      <c r="U211" s="423"/>
      <c r="V211" s="423"/>
      <c r="W211" s="423"/>
      <c r="X211" s="423"/>
      <c r="Y211" s="423"/>
      <c r="Z211" s="423"/>
      <c r="AA211" s="423"/>
      <c r="AB211" s="423"/>
      <c r="AC211" s="423"/>
      <c r="AD211" s="423"/>
      <c r="AE211" s="423"/>
      <c r="AF211" s="423"/>
      <c r="AG211" s="423"/>
      <c r="AH211" s="423"/>
      <c r="AI211" s="423"/>
      <c r="AJ211" s="423"/>
      <c r="AK211" s="423"/>
      <c r="AL211" s="423"/>
      <c r="AM211" s="423"/>
      <c r="AN211" s="423"/>
      <c r="AO211" s="423"/>
      <c r="AP211" s="423"/>
      <c r="AQ211" s="423"/>
      <c r="AR211" s="423"/>
      <c r="AS211" s="423"/>
      <c r="AT211" s="423"/>
      <c r="AU211" s="423"/>
      <c r="AV211" s="423"/>
      <c r="AW211" s="423"/>
      <c r="AX211" s="423"/>
      <c r="AY211" s="423"/>
      <c r="AZ211" s="423"/>
      <c r="BA211" s="423"/>
      <c r="BB211" s="423"/>
      <c r="BC211" s="423"/>
      <c r="BD211" s="424" t="s">
        <v>324</v>
      </c>
      <c r="BE211" s="424"/>
      <c r="BF211" s="424"/>
      <c r="BG211" s="424"/>
      <c r="BH211" s="424"/>
      <c r="BI211" s="424"/>
      <c r="BJ211" s="424"/>
      <c r="BK211" s="424"/>
      <c r="BL211" s="424"/>
      <c r="BM211" s="424"/>
      <c r="BN211" s="424"/>
      <c r="BO211" s="424"/>
      <c r="BP211" s="424"/>
      <c r="BQ211" s="424"/>
      <c r="BR211" s="424"/>
      <c r="BS211" s="424"/>
      <c r="BT211" s="424">
        <v>1</v>
      </c>
      <c r="BU211" s="424"/>
      <c r="BV211" s="424"/>
      <c r="BW211" s="424"/>
      <c r="BX211" s="424"/>
      <c r="BY211" s="424"/>
      <c r="BZ211" s="424"/>
      <c r="CA211" s="424"/>
      <c r="CB211" s="424"/>
      <c r="CC211" s="424"/>
      <c r="CD211" s="424"/>
      <c r="CE211" s="424"/>
      <c r="CF211" s="424"/>
      <c r="CG211" s="424"/>
      <c r="CH211" s="424"/>
      <c r="CI211" s="424"/>
      <c r="CJ211" s="399">
        <v>4990</v>
      </c>
      <c r="CK211" s="399"/>
      <c r="CL211" s="399"/>
      <c r="CM211" s="399"/>
      <c r="CN211" s="399"/>
      <c r="CO211" s="399"/>
      <c r="CP211" s="399"/>
      <c r="CQ211" s="399"/>
      <c r="CR211" s="399"/>
      <c r="CS211" s="399"/>
      <c r="CT211" s="399"/>
      <c r="CU211" s="399"/>
      <c r="CV211" s="399"/>
      <c r="CW211" s="399"/>
      <c r="CX211" s="399"/>
      <c r="CY211" s="399"/>
      <c r="CZ211" s="399"/>
      <c r="DA211" s="399"/>
    </row>
    <row r="212" spans="1:105" s="138" customFormat="1" ht="14.25">
      <c r="A212" s="417" t="s">
        <v>278</v>
      </c>
      <c r="B212" s="417"/>
      <c r="C212" s="417"/>
      <c r="D212" s="417"/>
      <c r="E212" s="417"/>
      <c r="F212" s="417"/>
      <c r="G212" s="417"/>
      <c r="H212" s="423" t="s">
        <v>400</v>
      </c>
      <c r="I212" s="423"/>
      <c r="J212" s="423"/>
      <c r="K212" s="423"/>
      <c r="L212" s="423"/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  <c r="AB212" s="423"/>
      <c r="AC212" s="423"/>
      <c r="AD212" s="423"/>
      <c r="AE212" s="423"/>
      <c r="AF212" s="423"/>
      <c r="AG212" s="423"/>
      <c r="AH212" s="423"/>
      <c r="AI212" s="423"/>
      <c r="AJ212" s="423"/>
      <c r="AK212" s="423"/>
      <c r="AL212" s="423"/>
      <c r="AM212" s="423"/>
      <c r="AN212" s="423"/>
      <c r="AO212" s="423"/>
      <c r="AP212" s="423"/>
      <c r="AQ212" s="423"/>
      <c r="AR212" s="423"/>
      <c r="AS212" s="423"/>
      <c r="AT212" s="423"/>
      <c r="AU212" s="423"/>
      <c r="AV212" s="423"/>
      <c r="AW212" s="423"/>
      <c r="AX212" s="423"/>
      <c r="AY212" s="423"/>
      <c r="AZ212" s="423"/>
      <c r="BA212" s="423"/>
      <c r="BB212" s="423"/>
      <c r="BC212" s="423"/>
      <c r="BD212" s="424" t="s">
        <v>324</v>
      </c>
      <c r="BE212" s="424"/>
      <c r="BF212" s="424"/>
      <c r="BG212" s="424"/>
      <c r="BH212" s="424"/>
      <c r="BI212" s="424"/>
      <c r="BJ212" s="424"/>
      <c r="BK212" s="424"/>
      <c r="BL212" s="424"/>
      <c r="BM212" s="424"/>
      <c r="BN212" s="424"/>
      <c r="BO212" s="424"/>
      <c r="BP212" s="424"/>
      <c r="BQ212" s="424"/>
      <c r="BR212" s="424"/>
      <c r="BS212" s="424"/>
      <c r="BT212" s="424">
        <v>2</v>
      </c>
      <c r="BU212" s="424"/>
      <c r="BV212" s="424"/>
      <c r="BW212" s="424"/>
      <c r="BX212" s="424"/>
      <c r="BY212" s="424"/>
      <c r="BZ212" s="424"/>
      <c r="CA212" s="424"/>
      <c r="CB212" s="424"/>
      <c r="CC212" s="424"/>
      <c r="CD212" s="424"/>
      <c r="CE212" s="424"/>
      <c r="CF212" s="424"/>
      <c r="CG212" s="424"/>
      <c r="CH212" s="424"/>
      <c r="CI212" s="424"/>
      <c r="CJ212" s="399">
        <v>96000</v>
      </c>
      <c r="CK212" s="399"/>
      <c r="CL212" s="399"/>
      <c r="CM212" s="399"/>
      <c r="CN212" s="399"/>
      <c r="CO212" s="399"/>
      <c r="CP212" s="399"/>
      <c r="CQ212" s="399"/>
      <c r="CR212" s="399"/>
      <c r="CS212" s="399"/>
      <c r="CT212" s="399"/>
      <c r="CU212" s="399"/>
      <c r="CV212" s="399"/>
      <c r="CW212" s="399"/>
      <c r="CX212" s="399"/>
      <c r="CY212" s="399"/>
      <c r="CZ212" s="399"/>
      <c r="DA212" s="399"/>
    </row>
    <row r="213" spans="1:105" s="138" customFormat="1" ht="14.25">
      <c r="A213" s="417" t="s">
        <v>279</v>
      </c>
      <c r="B213" s="417"/>
      <c r="C213" s="417"/>
      <c r="D213" s="417"/>
      <c r="E213" s="417"/>
      <c r="F213" s="417"/>
      <c r="G213" s="417"/>
      <c r="H213" s="423" t="s">
        <v>401</v>
      </c>
      <c r="I213" s="423"/>
      <c r="J213" s="423"/>
      <c r="K213" s="423"/>
      <c r="L213" s="423"/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  <c r="AB213" s="423"/>
      <c r="AC213" s="423"/>
      <c r="AD213" s="423"/>
      <c r="AE213" s="423"/>
      <c r="AF213" s="423"/>
      <c r="AG213" s="423"/>
      <c r="AH213" s="423"/>
      <c r="AI213" s="423"/>
      <c r="AJ213" s="423"/>
      <c r="AK213" s="423"/>
      <c r="AL213" s="423"/>
      <c r="AM213" s="423"/>
      <c r="AN213" s="423"/>
      <c r="AO213" s="423"/>
      <c r="AP213" s="423"/>
      <c r="AQ213" s="423"/>
      <c r="AR213" s="423"/>
      <c r="AS213" s="423"/>
      <c r="AT213" s="423"/>
      <c r="AU213" s="423"/>
      <c r="AV213" s="423"/>
      <c r="AW213" s="423"/>
      <c r="AX213" s="423"/>
      <c r="AY213" s="423"/>
      <c r="AZ213" s="423"/>
      <c r="BA213" s="423"/>
      <c r="BB213" s="423"/>
      <c r="BC213" s="423"/>
      <c r="BD213" s="424" t="s">
        <v>324</v>
      </c>
      <c r="BE213" s="424"/>
      <c r="BF213" s="424"/>
      <c r="BG213" s="424"/>
      <c r="BH213" s="424"/>
      <c r="BI213" s="424"/>
      <c r="BJ213" s="424"/>
      <c r="BK213" s="424"/>
      <c r="BL213" s="424"/>
      <c r="BM213" s="424"/>
      <c r="BN213" s="424"/>
      <c r="BO213" s="424"/>
      <c r="BP213" s="424"/>
      <c r="BQ213" s="424"/>
      <c r="BR213" s="424"/>
      <c r="BS213" s="424"/>
      <c r="BT213" s="424">
        <v>12</v>
      </c>
      <c r="BU213" s="424"/>
      <c r="BV213" s="424"/>
      <c r="BW213" s="424"/>
      <c r="BX213" s="424"/>
      <c r="BY213" s="424"/>
      <c r="BZ213" s="424"/>
      <c r="CA213" s="424"/>
      <c r="CB213" s="424"/>
      <c r="CC213" s="424"/>
      <c r="CD213" s="424"/>
      <c r="CE213" s="424"/>
      <c r="CF213" s="424"/>
      <c r="CG213" s="424"/>
      <c r="CH213" s="424"/>
      <c r="CI213" s="424"/>
      <c r="CJ213" s="399">
        <v>212400</v>
      </c>
      <c r="CK213" s="399"/>
      <c r="CL213" s="399"/>
      <c r="CM213" s="399"/>
      <c r="CN213" s="399"/>
      <c r="CO213" s="399"/>
      <c r="CP213" s="399"/>
      <c r="CQ213" s="399"/>
      <c r="CR213" s="399"/>
      <c r="CS213" s="399"/>
      <c r="CT213" s="399"/>
      <c r="CU213" s="399"/>
      <c r="CV213" s="399"/>
      <c r="CW213" s="399"/>
      <c r="CX213" s="399"/>
      <c r="CY213" s="399"/>
      <c r="CZ213" s="399"/>
      <c r="DA213" s="399"/>
    </row>
    <row r="214" spans="1:105" s="138" customFormat="1" ht="14.25">
      <c r="A214" s="417" t="s">
        <v>20</v>
      </c>
      <c r="B214" s="417"/>
      <c r="C214" s="417"/>
      <c r="D214" s="417"/>
      <c r="E214" s="417"/>
      <c r="F214" s="417"/>
      <c r="G214" s="417"/>
      <c r="H214" s="423" t="s">
        <v>402</v>
      </c>
      <c r="I214" s="423"/>
      <c r="J214" s="423"/>
      <c r="K214" s="423"/>
      <c r="L214" s="423"/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  <c r="AB214" s="423"/>
      <c r="AC214" s="423"/>
      <c r="AD214" s="423"/>
      <c r="AE214" s="423"/>
      <c r="AF214" s="423"/>
      <c r="AG214" s="423"/>
      <c r="AH214" s="423"/>
      <c r="AI214" s="423"/>
      <c r="AJ214" s="423"/>
      <c r="AK214" s="423"/>
      <c r="AL214" s="423"/>
      <c r="AM214" s="423"/>
      <c r="AN214" s="423"/>
      <c r="AO214" s="423"/>
      <c r="AP214" s="423"/>
      <c r="AQ214" s="423"/>
      <c r="AR214" s="423"/>
      <c r="AS214" s="423"/>
      <c r="AT214" s="423"/>
      <c r="AU214" s="423"/>
      <c r="AV214" s="423"/>
      <c r="AW214" s="423"/>
      <c r="AX214" s="423"/>
      <c r="AY214" s="423"/>
      <c r="AZ214" s="423"/>
      <c r="BA214" s="423"/>
      <c r="BB214" s="423"/>
      <c r="BC214" s="423"/>
      <c r="BD214" s="424" t="s">
        <v>324</v>
      </c>
      <c r="BE214" s="424"/>
      <c r="BF214" s="424"/>
      <c r="BG214" s="424"/>
      <c r="BH214" s="424"/>
      <c r="BI214" s="424"/>
      <c r="BJ214" s="424"/>
      <c r="BK214" s="424"/>
      <c r="BL214" s="424"/>
      <c r="BM214" s="424"/>
      <c r="BN214" s="424"/>
      <c r="BO214" s="424"/>
      <c r="BP214" s="424"/>
      <c r="BQ214" s="424"/>
      <c r="BR214" s="424"/>
      <c r="BS214" s="424"/>
      <c r="BT214" s="424">
        <v>1</v>
      </c>
      <c r="BU214" s="424"/>
      <c r="BV214" s="424"/>
      <c r="BW214" s="424"/>
      <c r="BX214" s="424"/>
      <c r="BY214" s="424"/>
      <c r="BZ214" s="424"/>
      <c r="CA214" s="424"/>
      <c r="CB214" s="424"/>
      <c r="CC214" s="424"/>
      <c r="CD214" s="424"/>
      <c r="CE214" s="424"/>
      <c r="CF214" s="424"/>
      <c r="CG214" s="424"/>
      <c r="CH214" s="424"/>
      <c r="CI214" s="424"/>
      <c r="CJ214" s="399">
        <v>2217</v>
      </c>
      <c r="CK214" s="399"/>
      <c r="CL214" s="399"/>
      <c r="CM214" s="399"/>
      <c r="CN214" s="399"/>
      <c r="CO214" s="399"/>
      <c r="CP214" s="399"/>
      <c r="CQ214" s="399"/>
      <c r="CR214" s="399"/>
      <c r="CS214" s="399"/>
      <c r="CT214" s="399"/>
      <c r="CU214" s="399"/>
      <c r="CV214" s="399"/>
      <c r="CW214" s="399"/>
      <c r="CX214" s="399"/>
      <c r="CY214" s="399"/>
      <c r="CZ214" s="399"/>
      <c r="DA214" s="399"/>
    </row>
    <row r="215" spans="1:105" s="138" customFormat="1" ht="14.25">
      <c r="A215" s="417" t="s">
        <v>284</v>
      </c>
      <c r="B215" s="417"/>
      <c r="C215" s="417"/>
      <c r="D215" s="417"/>
      <c r="E215" s="417"/>
      <c r="F215" s="417"/>
      <c r="G215" s="417"/>
      <c r="H215" s="423" t="s">
        <v>409</v>
      </c>
      <c r="I215" s="423"/>
      <c r="J215" s="423"/>
      <c r="K215" s="423"/>
      <c r="L215" s="423"/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3"/>
      <c r="AB215" s="423"/>
      <c r="AC215" s="423"/>
      <c r="AD215" s="423"/>
      <c r="AE215" s="423"/>
      <c r="AF215" s="423"/>
      <c r="AG215" s="423"/>
      <c r="AH215" s="423"/>
      <c r="AI215" s="423"/>
      <c r="AJ215" s="423"/>
      <c r="AK215" s="423"/>
      <c r="AL215" s="423"/>
      <c r="AM215" s="423"/>
      <c r="AN215" s="423"/>
      <c r="AO215" s="423"/>
      <c r="AP215" s="423"/>
      <c r="AQ215" s="423"/>
      <c r="AR215" s="423"/>
      <c r="AS215" s="423"/>
      <c r="AT215" s="423"/>
      <c r="AU215" s="423"/>
      <c r="AV215" s="423"/>
      <c r="AW215" s="423"/>
      <c r="AX215" s="423"/>
      <c r="AY215" s="423"/>
      <c r="AZ215" s="423"/>
      <c r="BA215" s="423"/>
      <c r="BB215" s="423"/>
      <c r="BC215" s="423"/>
      <c r="BD215" s="424" t="s">
        <v>324</v>
      </c>
      <c r="BE215" s="424"/>
      <c r="BF215" s="424"/>
      <c r="BG215" s="424"/>
      <c r="BH215" s="424"/>
      <c r="BI215" s="424"/>
      <c r="BJ215" s="424"/>
      <c r="BK215" s="424"/>
      <c r="BL215" s="424"/>
      <c r="BM215" s="424"/>
      <c r="BN215" s="424"/>
      <c r="BO215" s="424"/>
      <c r="BP215" s="424"/>
      <c r="BQ215" s="424"/>
      <c r="BR215" s="424"/>
      <c r="BS215" s="424"/>
      <c r="BT215" s="424">
        <v>1</v>
      </c>
      <c r="BU215" s="424"/>
      <c r="BV215" s="424"/>
      <c r="BW215" s="424"/>
      <c r="BX215" s="424"/>
      <c r="BY215" s="424"/>
      <c r="BZ215" s="424"/>
      <c r="CA215" s="424"/>
      <c r="CB215" s="424"/>
      <c r="CC215" s="424"/>
      <c r="CD215" s="424"/>
      <c r="CE215" s="424"/>
      <c r="CF215" s="424"/>
      <c r="CG215" s="424"/>
      <c r="CH215" s="424"/>
      <c r="CI215" s="424"/>
      <c r="CJ215" s="399">
        <v>7900.48</v>
      </c>
      <c r="CK215" s="399"/>
      <c r="CL215" s="399"/>
      <c r="CM215" s="399"/>
      <c r="CN215" s="399"/>
      <c r="CO215" s="399"/>
      <c r="CP215" s="399"/>
      <c r="CQ215" s="399"/>
      <c r="CR215" s="399"/>
      <c r="CS215" s="399"/>
      <c r="CT215" s="399"/>
      <c r="CU215" s="399"/>
      <c r="CV215" s="399"/>
      <c r="CW215" s="399"/>
      <c r="CX215" s="399"/>
      <c r="CY215" s="399"/>
      <c r="CZ215" s="399"/>
      <c r="DA215" s="399"/>
    </row>
    <row r="216" spans="1:105" s="124" customFormat="1" ht="14.25">
      <c r="A216" s="417" t="s">
        <v>341</v>
      </c>
      <c r="B216" s="417"/>
      <c r="C216" s="417"/>
      <c r="D216" s="417"/>
      <c r="E216" s="417"/>
      <c r="F216" s="417"/>
      <c r="G216" s="417"/>
      <c r="H216" s="423"/>
      <c r="I216" s="423"/>
      <c r="J216" s="423"/>
      <c r="K216" s="423"/>
      <c r="L216" s="423"/>
      <c r="M216" s="423"/>
      <c r="N216" s="423"/>
      <c r="O216" s="423"/>
      <c r="P216" s="423"/>
      <c r="Q216" s="423"/>
      <c r="R216" s="423"/>
      <c r="S216" s="423"/>
      <c r="T216" s="423"/>
      <c r="U216" s="423"/>
      <c r="V216" s="423"/>
      <c r="W216" s="423"/>
      <c r="X216" s="423"/>
      <c r="Y216" s="423"/>
      <c r="Z216" s="423"/>
      <c r="AA216" s="423"/>
      <c r="AB216" s="423"/>
      <c r="AC216" s="423"/>
      <c r="AD216" s="423"/>
      <c r="AE216" s="423"/>
      <c r="AF216" s="423"/>
      <c r="AG216" s="423"/>
      <c r="AH216" s="423"/>
      <c r="AI216" s="423"/>
      <c r="AJ216" s="423"/>
      <c r="AK216" s="423"/>
      <c r="AL216" s="423"/>
      <c r="AM216" s="423"/>
      <c r="AN216" s="423"/>
      <c r="AO216" s="423"/>
      <c r="AP216" s="423"/>
      <c r="AQ216" s="423"/>
      <c r="AR216" s="423"/>
      <c r="AS216" s="423"/>
      <c r="AT216" s="423"/>
      <c r="AU216" s="423"/>
      <c r="AV216" s="423"/>
      <c r="AW216" s="423"/>
      <c r="AX216" s="423"/>
      <c r="AY216" s="423"/>
      <c r="AZ216" s="423"/>
      <c r="BA216" s="423"/>
      <c r="BB216" s="423"/>
      <c r="BC216" s="423"/>
      <c r="BD216" s="424" t="s">
        <v>324</v>
      </c>
      <c r="BE216" s="424"/>
      <c r="BF216" s="424"/>
      <c r="BG216" s="424"/>
      <c r="BH216" s="424"/>
      <c r="BI216" s="424"/>
      <c r="BJ216" s="424"/>
      <c r="BK216" s="424"/>
      <c r="BL216" s="424"/>
      <c r="BM216" s="424"/>
      <c r="BN216" s="424"/>
      <c r="BO216" s="424"/>
      <c r="BP216" s="424"/>
      <c r="BQ216" s="424"/>
      <c r="BR216" s="424"/>
      <c r="BS216" s="424"/>
      <c r="BT216" s="424"/>
      <c r="BU216" s="424"/>
      <c r="BV216" s="424"/>
      <c r="BW216" s="424"/>
      <c r="BX216" s="424"/>
      <c r="BY216" s="424"/>
      <c r="BZ216" s="424"/>
      <c r="CA216" s="424"/>
      <c r="CB216" s="424"/>
      <c r="CC216" s="424"/>
      <c r="CD216" s="424"/>
      <c r="CE216" s="424"/>
      <c r="CF216" s="424"/>
      <c r="CG216" s="424"/>
      <c r="CH216" s="424"/>
      <c r="CI216" s="424"/>
      <c r="CJ216" s="399"/>
      <c r="CK216" s="399"/>
      <c r="CL216" s="399"/>
      <c r="CM216" s="399"/>
      <c r="CN216" s="399"/>
      <c r="CO216" s="399"/>
      <c r="CP216" s="399"/>
      <c r="CQ216" s="399"/>
      <c r="CR216" s="399"/>
      <c r="CS216" s="399"/>
      <c r="CT216" s="399"/>
      <c r="CU216" s="399"/>
      <c r="CV216" s="399"/>
      <c r="CW216" s="399"/>
      <c r="CX216" s="399"/>
      <c r="CY216" s="399"/>
      <c r="CZ216" s="399"/>
      <c r="DA216" s="399"/>
    </row>
    <row r="217" spans="1:105" s="124" customFormat="1" ht="14.25">
      <c r="A217" s="417"/>
      <c r="B217" s="417"/>
      <c r="C217" s="417"/>
      <c r="D217" s="417"/>
      <c r="E217" s="417"/>
      <c r="F217" s="417"/>
      <c r="G217" s="417"/>
      <c r="H217" s="427" t="s">
        <v>192</v>
      </c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  <c r="AR217" s="427"/>
      <c r="AS217" s="427"/>
      <c r="AT217" s="427"/>
      <c r="AU217" s="427"/>
      <c r="AV217" s="427"/>
      <c r="AW217" s="427"/>
      <c r="AX217" s="427"/>
      <c r="AY217" s="427"/>
      <c r="AZ217" s="427"/>
      <c r="BA217" s="427"/>
      <c r="BB217" s="427"/>
      <c r="BC217" s="428"/>
      <c r="BD217" s="430" t="s">
        <v>175</v>
      </c>
      <c r="BE217" s="430"/>
      <c r="BF217" s="430"/>
      <c r="BG217" s="430"/>
      <c r="BH217" s="430"/>
      <c r="BI217" s="430"/>
      <c r="BJ217" s="430"/>
      <c r="BK217" s="430"/>
      <c r="BL217" s="430"/>
      <c r="BM217" s="430"/>
      <c r="BN217" s="430"/>
      <c r="BO217" s="430"/>
      <c r="BP217" s="430"/>
      <c r="BQ217" s="430"/>
      <c r="BR217" s="430"/>
      <c r="BS217" s="430"/>
      <c r="BT217" s="430" t="s">
        <v>175</v>
      </c>
      <c r="BU217" s="430"/>
      <c r="BV217" s="430"/>
      <c r="BW217" s="430"/>
      <c r="BX217" s="430"/>
      <c r="BY217" s="430"/>
      <c r="BZ217" s="430"/>
      <c r="CA217" s="430"/>
      <c r="CB217" s="430"/>
      <c r="CC217" s="430"/>
      <c r="CD217" s="430"/>
      <c r="CE217" s="430"/>
      <c r="CF217" s="430"/>
      <c r="CG217" s="430"/>
      <c r="CH217" s="430"/>
      <c r="CI217" s="430"/>
      <c r="CJ217" s="439">
        <f>SUM(CJ205:CJ216)</f>
        <v>457173.64</v>
      </c>
      <c r="CK217" s="439"/>
      <c r="CL217" s="439"/>
      <c r="CM217" s="439"/>
      <c r="CN217" s="439"/>
      <c r="CO217" s="439"/>
      <c r="CP217" s="439"/>
      <c r="CQ217" s="439"/>
      <c r="CR217" s="439"/>
      <c r="CS217" s="439"/>
      <c r="CT217" s="439"/>
      <c r="CU217" s="439"/>
      <c r="CV217" s="439"/>
      <c r="CW217" s="439"/>
      <c r="CX217" s="439"/>
      <c r="CY217" s="439"/>
      <c r="CZ217" s="439"/>
      <c r="DA217" s="439"/>
    </row>
    <row r="218" spans="1:105" s="124" customFormat="1" ht="14.25">
      <c r="A218" s="132"/>
      <c r="B218" s="132"/>
      <c r="C218" s="132"/>
      <c r="D218" s="132"/>
      <c r="E218" s="132"/>
      <c r="F218" s="132"/>
      <c r="G218" s="132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</row>
    <row r="219" spans="1:105" s="124" customFormat="1" ht="40.5" customHeight="1">
      <c r="A219" s="440" t="s">
        <v>330</v>
      </c>
      <c r="B219" s="440"/>
      <c r="C219" s="440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  <c r="AF219" s="440"/>
      <c r="AG219" s="440"/>
      <c r="AH219" s="440"/>
      <c r="AI219" s="440"/>
      <c r="AJ219" s="440"/>
      <c r="AK219" s="440"/>
      <c r="AL219" s="440"/>
      <c r="AM219" s="440"/>
      <c r="AN219" s="440"/>
      <c r="AO219" s="440"/>
      <c r="AP219" s="440"/>
      <c r="AQ219" s="440"/>
      <c r="AR219" s="440"/>
      <c r="AS219" s="440"/>
      <c r="AT219" s="440"/>
      <c r="AU219" s="440"/>
      <c r="AV219" s="440"/>
      <c r="AW219" s="440"/>
      <c r="AX219" s="440"/>
      <c r="AY219" s="440"/>
      <c r="AZ219" s="440"/>
      <c r="BA219" s="440"/>
      <c r="BB219" s="440"/>
      <c r="BC219" s="440"/>
      <c r="BD219" s="440"/>
      <c r="BE219" s="440"/>
      <c r="BF219" s="440"/>
      <c r="BG219" s="440"/>
      <c r="BH219" s="440"/>
      <c r="BI219" s="440"/>
      <c r="BJ219" s="440"/>
      <c r="BK219" s="440"/>
      <c r="BL219" s="440"/>
      <c r="BM219" s="440"/>
      <c r="BN219" s="440"/>
      <c r="BO219" s="440"/>
      <c r="BP219" s="440"/>
      <c r="BQ219" s="440"/>
      <c r="BR219" s="440"/>
      <c r="BS219" s="440"/>
      <c r="BT219" s="440"/>
      <c r="BU219" s="440"/>
      <c r="BV219" s="440"/>
      <c r="BW219" s="440"/>
      <c r="BX219" s="440"/>
      <c r="BY219" s="440"/>
      <c r="BZ219" s="440"/>
      <c r="CA219" s="440"/>
      <c r="CB219" s="440"/>
      <c r="CC219" s="440"/>
      <c r="CD219" s="440"/>
      <c r="CE219" s="440"/>
      <c r="CF219" s="440"/>
      <c r="CG219" s="440"/>
      <c r="CH219" s="440"/>
      <c r="CI219" s="440"/>
      <c r="CJ219" s="440"/>
      <c r="CK219" s="440"/>
      <c r="CL219" s="440"/>
      <c r="CM219" s="440"/>
      <c r="CN219" s="440"/>
      <c r="CO219" s="440"/>
      <c r="CP219" s="440"/>
      <c r="CQ219" s="440"/>
      <c r="CR219" s="440"/>
      <c r="CS219" s="440"/>
      <c r="CT219" s="440"/>
      <c r="CU219" s="440"/>
      <c r="CV219" s="440"/>
      <c r="CW219" s="440"/>
      <c r="CX219" s="440"/>
      <c r="CY219" s="440"/>
      <c r="CZ219" s="440"/>
      <c r="DA219" s="440"/>
    </row>
    <row r="220" spans="1:105" s="124" customFormat="1" ht="14.25">
      <c r="A220" s="132"/>
      <c r="B220" s="132"/>
      <c r="C220" s="132"/>
      <c r="D220" s="132"/>
      <c r="E220" s="132"/>
      <c r="F220" s="132"/>
      <c r="G220" s="132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</row>
    <row r="221" spans="1:105" s="124" customFormat="1" ht="14.25">
      <c r="A221" s="417" t="s">
        <v>42</v>
      </c>
      <c r="B221" s="417"/>
      <c r="C221" s="417"/>
      <c r="D221" s="417"/>
      <c r="E221" s="417"/>
      <c r="F221" s="417"/>
      <c r="G221" s="417"/>
      <c r="H221" s="423" t="s">
        <v>331</v>
      </c>
      <c r="I221" s="423"/>
      <c r="J221" s="423"/>
      <c r="K221" s="423"/>
      <c r="L221" s="423"/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  <c r="AB221" s="423"/>
      <c r="AC221" s="423"/>
      <c r="AD221" s="423"/>
      <c r="AE221" s="423"/>
      <c r="AF221" s="423"/>
      <c r="AG221" s="423"/>
      <c r="AH221" s="423"/>
      <c r="AI221" s="423"/>
      <c r="AJ221" s="423"/>
      <c r="AK221" s="423"/>
      <c r="AL221" s="423"/>
      <c r="AM221" s="423"/>
      <c r="AN221" s="423"/>
      <c r="AO221" s="423"/>
      <c r="AP221" s="423"/>
      <c r="AQ221" s="423"/>
      <c r="AR221" s="423"/>
      <c r="AS221" s="423"/>
      <c r="AT221" s="423"/>
      <c r="AU221" s="423"/>
      <c r="AV221" s="423"/>
      <c r="AW221" s="423"/>
      <c r="AX221" s="423"/>
      <c r="AY221" s="423"/>
      <c r="AZ221" s="423"/>
      <c r="BA221" s="423"/>
      <c r="BB221" s="423"/>
      <c r="BC221" s="423"/>
      <c r="BD221" s="424" t="s">
        <v>324</v>
      </c>
      <c r="BE221" s="424"/>
      <c r="BF221" s="424"/>
      <c r="BG221" s="424"/>
      <c r="BH221" s="424"/>
      <c r="BI221" s="424"/>
      <c r="BJ221" s="424"/>
      <c r="BK221" s="424"/>
      <c r="BL221" s="424"/>
      <c r="BM221" s="424"/>
      <c r="BN221" s="424"/>
      <c r="BO221" s="424"/>
      <c r="BP221" s="424"/>
      <c r="BQ221" s="424"/>
      <c r="BR221" s="424"/>
      <c r="BS221" s="424"/>
      <c r="BT221" s="424">
        <v>12</v>
      </c>
      <c r="BU221" s="424"/>
      <c r="BV221" s="424"/>
      <c r="BW221" s="424"/>
      <c r="BX221" s="424"/>
      <c r="BY221" s="424"/>
      <c r="BZ221" s="424"/>
      <c r="CA221" s="424"/>
      <c r="CB221" s="424"/>
      <c r="CC221" s="424"/>
      <c r="CD221" s="424"/>
      <c r="CE221" s="424"/>
      <c r="CF221" s="424"/>
      <c r="CG221" s="424"/>
      <c r="CH221" s="424"/>
      <c r="CI221" s="424"/>
      <c r="CJ221" s="422">
        <v>10200</v>
      </c>
      <c r="CK221" s="422"/>
      <c r="CL221" s="422"/>
      <c r="CM221" s="422"/>
      <c r="CN221" s="422"/>
      <c r="CO221" s="422"/>
      <c r="CP221" s="422"/>
      <c r="CQ221" s="422"/>
      <c r="CR221" s="422"/>
      <c r="CS221" s="422"/>
      <c r="CT221" s="422"/>
      <c r="CU221" s="422"/>
      <c r="CV221" s="422"/>
      <c r="CW221" s="422"/>
      <c r="CX221" s="422"/>
      <c r="CY221" s="422"/>
      <c r="CZ221" s="422"/>
      <c r="DA221" s="422"/>
    </row>
    <row r="222" spans="1:105" s="124" customFormat="1" ht="14.25">
      <c r="A222" s="417" t="s">
        <v>214</v>
      </c>
      <c r="B222" s="417"/>
      <c r="C222" s="417"/>
      <c r="D222" s="417"/>
      <c r="E222" s="417"/>
      <c r="F222" s="417"/>
      <c r="G222" s="417"/>
      <c r="H222" s="423" t="s">
        <v>332</v>
      </c>
      <c r="I222" s="423"/>
      <c r="J222" s="423"/>
      <c r="K222" s="423"/>
      <c r="L222" s="423"/>
      <c r="M222" s="423"/>
      <c r="N222" s="423"/>
      <c r="O222" s="423"/>
      <c r="P222" s="423"/>
      <c r="Q222" s="423"/>
      <c r="R222" s="423"/>
      <c r="S222" s="423"/>
      <c r="T222" s="423"/>
      <c r="U222" s="423"/>
      <c r="V222" s="423"/>
      <c r="W222" s="423"/>
      <c r="X222" s="423"/>
      <c r="Y222" s="423"/>
      <c r="Z222" s="423"/>
      <c r="AA222" s="423"/>
      <c r="AB222" s="423"/>
      <c r="AC222" s="423"/>
      <c r="AD222" s="423"/>
      <c r="AE222" s="423"/>
      <c r="AF222" s="423"/>
      <c r="AG222" s="423"/>
      <c r="AH222" s="423"/>
      <c r="AI222" s="423"/>
      <c r="AJ222" s="423"/>
      <c r="AK222" s="423"/>
      <c r="AL222" s="423"/>
      <c r="AM222" s="423"/>
      <c r="AN222" s="423"/>
      <c r="AO222" s="423"/>
      <c r="AP222" s="423"/>
      <c r="AQ222" s="423"/>
      <c r="AR222" s="423"/>
      <c r="AS222" s="423"/>
      <c r="AT222" s="423"/>
      <c r="AU222" s="423"/>
      <c r="AV222" s="423"/>
      <c r="AW222" s="423"/>
      <c r="AX222" s="423"/>
      <c r="AY222" s="423"/>
      <c r="AZ222" s="423"/>
      <c r="BA222" s="423"/>
      <c r="BB222" s="423"/>
      <c r="BC222" s="423"/>
      <c r="BD222" s="424" t="s">
        <v>324</v>
      </c>
      <c r="BE222" s="424"/>
      <c r="BF222" s="424"/>
      <c r="BG222" s="424"/>
      <c r="BH222" s="424"/>
      <c r="BI222" s="424"/>
      <c r="BJ222" s="424"/>
      <c r="BK222" s="424"/>
      <c r="BL222" s="424"/>
      <c r="BM222" s="424"/>
      <c r="BN222" s="424"/>
      <c r="BO222" s="424"/>
      <c r="BP222" s="424"/>
      <c r="BQ222" s="424"/>
      <c r="BR222" s="424"/>
      <c r="BS222" s="424"/>
      <c r="BT222" s="424">
        <v>1</v>
      </c>
      <c r="BU222" s="424"/>
      <c r="BV222" s="424"/>
      <c r="BW222" s="424"/>
      <c r="BX222" s="424"/>
      <c r="BY222" s="424"/>
      <c r="BZ222" s="424"/>
      <c r="CA222" s="424"/>
      <c r="CB222" s="424"/>
      <c r="CC222" s="424"/>
      <c r="CD222" s="424"/>
      <c r="CE222" s="424"/>
      <c r="CF222" s="424"/>
      <c r="CG222" s="424"/>
      <c r="CH222" s="424"/>
      <c r="CI222" s="424"/>
      <c r="CJ222" s="422">
        <v>0</v>
      </c>
      <c r="CK222" s="422"/>
      <c r="CL222" s="422"/>
      <c r="CM222" s="422"/>
      <c r="CN222" s="422"/>
      <c r="CO222" s="422"/>
      <c r="CP222" s="422"/>
      <c r="CQ222" s="422"/>
      <c r="CR222" s="422"/>
      <c r="CS222" s="422"/>
      <c r="CT222" s="422"/>
      <c r="CU222" s="422"/>
      <c r="CV222" s="422"/>
      <c r="CW222" s="422"/>
      <c r="CX222" s="422"/>
      <c r="CY222" s="422"/>
      <c r="CZ222" s="422"/>
      <c r="DA222" s="422"/>
    </row>
    <row r="223" spans="1:105" s="138" customFormat="1" ht="14.25">
      <c r="A223" s="417" t="s">
        <v>225</v>
      </c>
      <c r="B223" s="417"/>
      <c r="C223" s="417"/>
      <c r="D223" s="417"/>
      <c r="E223" s="417"/>
      <c r="F223" s="417"/>
      <c r="G223" s="417"/>
      <c r="H223" s="423" t="s">
        <v>403</v>
      </c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  <c r="AB223" s="423"/>
      <c r="AC223" s="423"/>
      <c r="AD223" s="423"/>
      <c r="AE223" s="423"/>
      <c r="AF223" s="423"/>
      <c r="AG223" s="423"/>
      <c r="AH223" s="423"/>
      <c r="AI223" s="423"/>
      <c r="AJ223" s="423"/>
      <c r="AK223" s="423"/>
      <c r="AL223" s="423"/>
      <c r="AM223" s="423"/>
      <c r="AN223" s="423"/>
      <c r="AO223" s="423"/>
      <c r="AP223" s="423"/>
      <c r="AQ223" s="423"/>
      <c r="AR223" s="423"/>
      <c r="AS223" s="423"/>
      <c r="AT223" s="423"/>
      <c r="AU223" s="423"/>
      <c r="AV223" s="423"/>
      <c r="AW223" s="423"/>
      <c r="AX223" s="423"/>
      <c r="AY223" s="423"/>
      <c r="AZ223" s="423"/>
      <c r="BA223" s="423"/>
      <c r="BB223" s="423"/>
      <c r="BC223" s="423"/>
      <c r="BD223" s="424" t="s">
        <v>324</v>
      </c>
      <c r="BE223" s="424"/>
      <c r="BF223" s="424"/>
      <c r="BG223" s="424"/>
      <c r="BH223" s="424"/>
      <c r="BI223" s="424"/>
      <c r="BJ223" s="424"/>
      <c r="BK223" s="424"/>
      <c r="BL223" s="424"/>
      <c r="BM223" s="424"/>
      <c r="BN223" s="424"/>
      <c r="BO223" s="424"/>
      <c r="BP223" s="424"/>
      <c r="BQ223" s="424"/>
      <c r="BR223" s="424"/>
      <c r="BS223" s="424"/>
      <c r="BT223" s="424">
        <v>1</v>
      </c>
      <c r="BU223" s="424"/>
      <c r="BV223" s="424"/>
      <c r="BW223" s="424"/>
      <c r="BX223" s="424"/>
      <c r="BY223" s="424"/>
      <c r="BZ223" s="424"/>
      <c r="CA223" s="424"/>
      <c r="CB223" s="424"/>
      <c r="CC223" s="424"/>
      <c r="CD223" s="424"/>
      <c r="CE223" s="424"/>
      <c r="CF223" s="424"/>
      <c r="CG223" s="424"/>
      <c r="CH223" s="424"/>
      <c r="CI223" s="424"/>
      <c r="CJ223" s="422">
        <v>71600</v>
      </c>
      <c r="CK223" s="422"/>
      <c r="CL223" s="422"/>
      <c r="CM223" s="422"/>
      <c r="CN223" s="422"/>
      <c r="CO223" s="422"/>
      <c r="CP223" s="422"/>
      <c r="CQ223" s="422"/>
      <c r="CR223" s="422"/>
      <c r="CS223" s="422"/>
      <c r="CT223" s="422"/>
      <c r="CU223" s="422"/>
      <c r="CV223" s="422"/>
      <c r="CW223" s="422"/>
      <c r="CX223" s="422"/>
      <c r="CY223" s="422"/>
      <c r="CZ223" s="422"/>
      <c r="DA223" s="422"/>
    </row>
    <row r="224" spans="1:105" s="124" customFormat="1" ht="14.25">
      <c r="A224" s="425"/>
      <c r="B224" s="425"/>
      <c r="C224" s="425"/>
      <c r="D224" s="425"/>
      <c r="E224" s="425"/>
      <c r="F224" s="425"/>
      <c r="G224" s="425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3"/>
      <c r="U224" s="423"/>
      <c r="V224" s="423"/>
      <c r="W224" s="423"/>
      <c r="X224" s="423"/>
      <c r="Y224" s="423"/>
      <c r="Z224" s="423"/>
      <c r="AA224" s="423"/>
      <c r="AB224" s="423"/>
      <c r="AC224" s="423"/>
      <c r="AD224" s="423"/>
      <c r="AE224" s="423"/>
      <c r="AF224" s="423"/>
      <c r="AG224" s="423"/>
      <c r="AH224" s="423"/>
      <c r="AI224" s="423"/>
      <c r="AJ224" s="423"/>
      <c r="AK224" s="423"/>
      <c r="AL224" s="423"/>
      <c r="AM224" s="423"/>
      <c r="AN224" s="423"/>
      <c r="AO224" s="423"/>
      <c r="AP224" s="423"/>
      <c r="AQ224" s="423"/>
      <c r="AR224" s="423"/>
      <c r="AS224" s="423"/>
      <c r="AT224" s="423"/>
      <c r="AU224" s="423"/>
      <c r="AV224" s="423"/>
      <c r="AW224" s="423"/>
      <c r="AX224" s="423"/>
      <c r="AY224" s="423"/>
      <c r="AZ224" s="423"/>
      <c r="BA224" s="423"/>
      <c r="BB224" s="423"/>
      <c r="BC224" s="423"/>
      <c r="BD224" s="424"/>
      <c r="BE224" s="424"/>
      <c r="BF224" s="424"/>
      <c r="BG224" s="424"/>
      <c r="BH224" s="424"/>
      <c r="BI224" s="424"/>
      <c r="BJ224" s="424"/>
      <c r="BK224" s="424"/>
      <c r="BL224" s="424"/>
      <c r="BM224" s="424"/>
      <c r="BN224" s="424"/>
      <c r="BO224" s="424"/>
      <c r="BP224" s="424"/>
      <c r="BQ224" s="424"/>
      <c r="BR224" s="424"/>
      <c r="BS224" s="424"/>
      <c r="BT224" s="424"/>
      <c r="BU224" s="424"/>
      <c r="BV224" s="424"/>
      <c r="BW224" s="424"/>
      <c r="BX224" s="424"/>
      <c r="BY224" s="424"/>
      <c r="BZ224" s="424"/>
      <c r="CA224" s="424"/>
      <c r="CB224" s="424"/>
      <c r="CC224" s="424"/>
      <c r="CD224" s="424"/>
      <c r="CE224" s="424"/>
      <c r="CF224" s="424"/>
      <c r="CG224" s="424"/>
      <c r="CH224" s="424"/>
      <c r="CI224" s="424"/>
      <c r="CJ224" s="422"/>
      <c r="CK224" s="422"/>
      <c r="CL224" s="422"/>
      <c r="CM224" s="422"/>
      <c r="CN224" s="422"/>
      <c r="CO224" s="422"/>
      <c r="CP224" s="422"/>
      <c r="CQ224" s="422"/>
      <c r="CR224" s="422"/>
      <c r="CS224" s="422"/>
      <c r="CT224" s="422"/>
      <c r="CU224" s="422"/>
      <c r="CV224" s="422"/>
      <c r="CW224" s="422"/>
      <c r="CX224" s="422"/>
      <c r="CY224" s="422"/>
      <c r="CZ224" s="422"/>
      <c r="DA224" s="422"/>
    </row>
    <row r="225" spans="1:105" s="124" customFormat="1" ht="14.25">
      <c r="A225" s="417"/>
      <c r="B225" s="417"/>
      <c r="C225" s="417"/>
      <c r="D225" s="417"/>
      <c r="E225" s="417"/>
      <c r="F225" s="417"/>
      <c r="G225" s="417"/>
      <c r="H225" s="427" t="s">
        <v>192</v>
      </c>
      <c r="I225" s="427"/>
      <c r="J225" s="427"/>
      <c r="K225" s="427"/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7"/>
      <c r="AA225" s="427"/>
      <c r="AB225" s="427"/>
      <c r="AC225" s="427"/>
      <c r="AD225" s="427"/>
      <c r="AE225" s="427"/>
      <c r="AF225" s="427"/>
      <c r="AG225" s="427"/>
      <c r="AH225" s="427"/>
      <c r="AI225" s="427"/>
      <c r="AJ225" s="427"/>
      <c r="AK225" s="427"/>
      <c r="AL225" s="427"/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7"/>
      <c r="BA225" s="427"/>
      <c r="BB225" s="427"/>
      <c r="BC225" s="428"/>
      <c r="BD225" s="430" t="s">
        <v>175</v>
      </c>
      <c r="BE225" s="430"/>
      <c r="BF225" s="430"/>
      <c r="BG225" s="430"/>
      <c r="BH225" s="430"/>
      <c r="BI225" s="430"/>
      <c r="BJ225" s="430"/>
      <c r="BK225" s="430"/>
      <c r="BL225" s="430"/>
      <c r="BM225" s="430"/>
      <c r="BN225" s="430"/>
      <c r="BO225" s="430"/>
      <c r="BP225" s="430"/>
      <c r="BQ225" s="430"/>
      <c r="BR225" s="430"/>
      <c r="BS225" s="430"/>
      <c r="BT225" s="430" t="s">
        <v>175</v>
      </c>
      <c r="BU225" s="430"/>
      <c r="BV225" s="430"/>
      <c r="BW225" s="430"/>
      <c r="BX225" s="430"/>
      <c r="BY225" s="430"/>
      <c r="BZ225" s="430"/>
      <c r="CA225" s="430"/>
      <c r="CB225" s="430"/>
      <c r="CC225" s="430"/>
      <c r="CD225" s="430"/>
      <c r="CE225" s="430"/>
      <c r="CF225" s="430"/>
      <c r="CG225" s="430"/>
      <c r="CH225" s="430"/>
      <c r="CI225" s="430"/>
      <c r="CJ225" s="439">
        <f>SUM(CJ221:CJ224)</f>
        <v>81800</v>
      </c>
      <c r="CK225" s="439"/>
      <c r="CL225" s="439"/>
      <c r="CM225" s="439"/>
      <c r="CN225" s="439"/>
      <c r="CO225" s="439"/>
      <c r="CP225" s="439"/>
      <c r="CQ225" s="439"/>
      <c r="CR225" s="439"/>
      <c r="CS225" s="439"/>
      <c r="CT225" s="439"/>
      <c r="CU225" s="439"/>
      <c r="CV225" s="439"/>
      <c r="CW225" s="439"/>
      <c r="CX225" s="439"/>
      <c r="CY225" s="439"/>
      <c r="CZ225" s="439"/>
      <c r="DA225" s="439"/>
    </row>
    <row r="226" spans="1:105" s="124" customFormat="1" ht="14.25">
      <c r="A226" s="132"/>
      <c r="B226" s="132"/>
      <c r="C226" s="132"/>
      <c r="D226" s="132"/>
      <c r="E226" s="132"/>
      <c r="F226" s="132"/>
      <c r="G226" s="132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</row>
    <row r="227" spans="1:105" s="124" customFormat="1" ht="33" customHeight="1">
      <c r="A227" s="440" t="s">
        <v>333</v>
      </c>
      <c r="B227" s="440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  <c r="AF227" s="440"/>
      <c r="AG227" s="440"/>
      <c r="AH227" s="440"/>
      <c r="AI227" s="440"/>
      <c r="AJ227" s="440"/>
      <c r="AK227" s="440"/>
      <c r="AL227" s="440"/>
      <c r="AM227" s="440"/>
      <c r="AN227" s="440"/>
      <c r="AO227" s="440"/>
      <c r="AP227" s="440"/>
      <c r="AQ227" s="440"/>
      <c r="AR227" s="440"/>
      <c r="AS227" s="440"/>
      <c r="AT227" s="440"/>
      <c r="AU227" s="440"/>
      <c r="AV227" s="440"/>
      <c r="AW227" s="440"/>
      <c r="AX227" s="440"/>
      <c r="AY227" s="440"/>
      <c r="AZ227" s="440"/>
      <c r="BA227" s="440"/>
      <c r="BB227" s="440"/>
      <c r="BC227" s="440"/>
      <c r="BD227" s="440"/>
      <c r="BE227" s="440"/>
      <c r="BF227" s="440"/>
      <c r="BG227" s="440"/>
      <c r="BH227" s="440"/>
      <c r="BI227" s="440"/>
      <c r="BJ227" s="440"/>
      <c r="BK227" s="440"/>
      <c r="BL227" s="440"/>
      <c r="BM227" s="440"/>
      <c r="BN227" s="440"/>
      <c r="BO227" s="440"/>
      <c r="BP227" s="440"/>
      <c r="BQ227" s="440"/>
      <c r="BR227" s="440"/>
      <c r="BS227" s="440"/>
      <c r="BT227" s="440"/>
      <c r="BU227" s="440"/>
      <c r="BV227" s="440"/>
      <c r="BW227" s="440"/>
      <c r="BX227" s="440"/>
      <c r="BY227" s="440"/>
      <c r="BZ227" s="440"/>
      <c r="CA227" s="440"/>
      <c r="CB227" s="440"/>
      <c r="CC227" s="440"/>
      <c r="CD227" s="440"/>
      <c r="CE227" s="440"/>
      <c r="CF227" s="440"/>
      <c r="CG227" s="440"/>
      <c r="CH227" s="440"/>
      <c r="CI227" s="440"/>
      <c r="CJ227" s="440"/>
      <c r="CK227" s="440"/>
      <c r="CL227" s="440"/>
      <c r="CM227" s="440"/>
      <c r="CN227" s="440"/>
      <c r="CO227" s="440"/>
      <c r="CP227" s="440"/>
      <c r="CQ227" s="440"/>
      <c r="CR227" s="440"/>
      <c r="CS227" s="440"/>
      <c r="CT227" s="440"/>
      <c r="CU227" s="440"/>
      <c r="CV227" s="440"/>
      <c r="CW227" s="440"/>
      <c r="CX227" s="440"/>
      <c r="CY227" s="440"/>
      <c r="CZ227" s="440"/>
      <c r="DA227" s="440"/>
    </row>
    <row r="228" spans="1:105" s="124" customFormat="1" ht="14.25">
      <c r="A228" s="132"/>
      <c r="B228" s="132"/>
      <c r="C228" s="132"/>
      <c r="D228" s="132"/>
      <c r="E228" s="132"/>
      <c r="F228" s="132"/>
      <c r="G228" s="132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4"/>
      <c r="DA228" s="134"/>
    </row>
    <row r="229" spans="1:105" s="124" customFormat="1" ht="14.25">
      <c r="A229" s="417" t="s">
        <v>42</v>
      </c>
      <c r="B229" s="417"/>
      <c r="C229" s="417"/>
      <c r="D229" s="417"/>
      <c r="E229" s="417"/>
      <c r="F229" s="417"/>
      <c r="G229" s="417"/>
      <c r="H229" s="423" t="s">
        <v>334</v>
      </c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3"/>
      <c r="AC229" s="423"/>
      <c r="AD229" s="423"/>
      <c r="AE229" s="423"/>
      <c r="AF229" s="423"/>
      <c r="AG229" s="423"/>
      <c r="AH229" s="423"/>
      <c r="AI229" s="423"/>
      <c r="AJ229" s="423"/>
      <c r="AK229" s="423"/>
      <c r="AL229" s="423"/>
      <c r="AM229" s="423"/>
      <c r="AN229" s="423"/>
      <c r="AO229" s="423"/>
      <c r="AP229" s="423"/>
      <c r="AQ229" s="423"/>
      <c r="AR229" s="423"/>
      <c r="AS229" s="423"/>
      <c r="AT229" s="423"/>
      <c r="AU229" s="423"/>
      <c r="AV229" s="423"/>
      <c r="AW229" s="423"/>
      <c r="AX229" s="423"/>
      <c r="AY229" s="423"/>
      <c r="AZ229" s="423"/>
      <c r="BA229" s="423"/>
      <c r="BB229" s="423"/>
      <c r="BC229" s="423"/>
      <c r="BD229" s="424" t="s">
        <v>324</v>
      </c>
      <c r="BE229" s="424"/>
      <c r="BF229" s="424"/>
      <c r="BG229" s="424"/>
      <c r="BH229" s="424"/>
      <c r="BI229" s="424"/>
      <c r="BJ229" s="424"/>
      <c r="BK229" s="424"/>
      <c r="BL229" s="424"/>
      <c r="BM229" s="424"/>
      <c r="BN229" s="424"/>
      <c r="BO229" s="424"/>
      <c r="BP229" s="424"/>
      <c r="BQ229" s="424"/>
      <c r="BR229" s="424"/>
      <c r="BS229" s="424"/>
      <c r="BT229" s="424">
        <v>12</v>
      </c>
      <c r="BU229" s="424"/>
      <c r="BV229" s="424"/>
      <c r="BW229" s="424"/>
      <c r="BX229" s="424"/>
      <c r="BY229" s="424"/>
      <c r="BZ229" s="424"/>
      <c r="CA229" s="424"/>
      <c r="CB229" s="424"/>
      <c r="CC229" s="424"/>
      <c r="CD229" s="424"/>
      <c r="CE229" s="424"/>
      <c r="CF229" s="424"/>
      <c r="CG229" s="424"/>
      <c r="CH229" s="424"/>
      <c r="CI229" s="424"/>
      <c r="CJ229" s="422">
        <v>99996</v>
      </c>
      <c r="CK229" s="422"/>
      <c r="CL229" s="422"/>
      <c r="CM229" s="422"/>
      <c r="CN229" s="422"/>
      <c r="CO229" s="422"/>
      <c r="CP229" s="422"/>
      <c r="CQ229" s="422"/>
      <c r="CR229" s="422"/>
      <c r="CS229" s="422"/>
      <c r="CT229" s="422"/>
      <c r="CU229" s="422"/>
      <c r="CV229" s="422"/>
      <c r="CW229" s="422"/>
      <c r="CX229" s="422"/>
      <c r="CY229" s="422"/>
      <c r="CZ229" s="422"/>
      <c r="DA229" s="422"/>
    </row>
    <row r="230" spans="1:105" s="124" customFormat="1" ht="14.25">
      <c r="A230" s="417" t="s">
        <v>214</v>
      </c>
      <c r="B230" s="417"/>
      <c r="C230" s="417"/>
      <c r="D230" s="417"/>
      <c r="E230" s="417"/>
      <c r="F230" s="417"/>
      <c r="G230" s="417"/>
      <c r="H230" s="423" t="s">
        <v>404</v>
      </c>
      <c r="I230" s="423"/>
      <c r="J230" s="423"/>
      <c r="K230" s="423"/>
      <c r="L230" s="423"/>
      <c r="M230" s="423"/>
      <c r="N230" s="423"/>
      <c r="O230" s="423"/>
      <c r="P230" s="423"/>
      <c r="Q230" s="423"/>
      <c r="R230" s="423"/>
      <c r="S230" s="423"/>
      <c r="T230" s="423"/>
      <c r="U230" s="423"/>
      <c r="V230" s="423"/>
      <c r="W230" s="423"/>
      <c r="X230" s="423"/>
      <c r="Y230" s="423"/>
      <c r="Z230" s="423"/>
      <c r="AA230" s="423"/>
      <c r="AB230" s="423"/>
      <c r="AC230" s="423"/>
      <c r="AD230" s="423"/>
      <c r="AE230" s="423"/>
      <c r="AF230" s="423"/>
      <c r="AG230" s="423"/>
      <c r="AH230" s="423"/>
      <c r="AI230" s="423"/>
      <c r="AJ230" s="423"/>
      <c r="AK230" s="423"/>
      <c r="AL230" s="423"/>
      <c r="AM230" s="423"/>
      <c r="AN230" s="423"/>
      <c r="AO230" s="423"/>
      <c r="AP230" s="423"/>
      <c r="AQ230" s="423"/>
      <c r="AR230" s="423"/>
      <c r="AS230" s="423"/>
      <c r="AT230" s="423"/>
      <c r="AU230" s="423"/>
      <c r="AV230" s="423"/>
      <c r="AW230" s="423"/>
      <c r="AX230" s="423"/>
      <c r="AY230" s="423"/>
      <c r="AZ230" s="423"/>
      <c r="BA230" s="423"/>
      <c r="BB230" s="423"/>
      <c r="BC230" s="423"/>
      <c r="BD230" s="424" t="s">
        <v>324</v>
      </c>
      <c r="BE230" s="424"/>
      <c r="BF230" s="424"/>
      <c r="BG230" s="424"/>
      <c r="BH230" s="424"/>
      <c r="BI230" s="424"/>
      <c r="BJ230" s="424"/>
      <c r="BK230" s="424"/>
      <c r="BL230" s="424"/>
      <c r="BM230" s="424"/>
      <c r="BN230" s="424"/>
      <c r="BO230" s="424"/>
      <c r="BP230" s="424"/>
      <c r="BQ230" s="424"/>
      <c r="BR230" s="424"/>
      <c r="BS230" s="424"/>
      <c r="BT230" s="424">
        <v>1</v>
      </c>
      <c r="BU230" s="424"/>
      <c r="BV230" s="424"/>
      <c r="BW230" s="424"/>
      <c r="BX230" s="424"/>
      <c r="BY230" s="424"/>
      <c r="BZ230" s="424"/>
      <c r="CA230" s="424"/>
      <c r="CB230" s="424"/>
      <c r="CC230" s="424"/>
      <c r="CD230" s="424"/>
      <c r="CE230" s="424"/>
      <c r="CF230" s="424"/>
      <c r="CG230" s="424"/>
      <c r="CH230" s="424"/>
      <c r="CI230" s="424"/>
      <c r="CJ230" s="422">
        <v>146776</v>
      </c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2"/>
      <c r="CU230" s="422"/>
      <c r="CV230" s="422"/>
      <c r="CW230" s="422"/>
      <c r="CX230" s="422"/>
      <c r="CY230" s="422"/>
      <c r="CZ230" s="422"/>
      <c r="DA230" s="422"/>
    </row>
    <row r="231" spans="1:105" s="124" customFormat="1" ht="14.25">
      <c r="A231" s="417" t="s">
        <v>225</v>
      </c>
      <c r="B231" s="417"/>
      <c r="C231" s="417"/>
      <c r="D231" s="417"/>
      <c r="E231" s="417"/>
      <c r="F231" s="417"/>
      <c r="G231" s="417"/>
      <c r="H231" s="423" t="s">
        <v>335</v>
      </c>
      <c r="I231" s="423"/>
      <c r="J231" s="423"/>
      <c r="K231" s="423"/>
      <c r="L231" s="423"/>
      <c r="M231" s="423"/>
      <c r="N231" s="423"/>
      <c r="O231" s="423"/>
      <c r="P231" s="423"/>
      <c r="Q231" s="423"/>
      <c r="R231" s="423"/>
      <c r="S231" s="423"/>
      <c r="T231" s="423"/>
      <c r="U231" s="423"/>
      <c r="V231" s="423"/>
      <c r="W231" s="423"/>
      <c r="X231" s="423"/>
      <c r="Y231" s="423"/>
      <c r="Z231" s="423"/>
      <c r="AA231" s="423"/>
      <c r="AB231" s="423"/>
      <c r="AC231" s="423"/>
      <c r="AD231" s="423"/>
      <c r="AE231" s="423"/>
      <c r="AF231" s="423"/>
      <c r="AG231" s="423"/>
      <c r="AH231" s="423"/>
      <c r="AI231" s="423"/>
      <c r="AJ231" s="423"/>
      <c r="AK231" s="423"/>
      <c r="AL231" s="423"/>
      <c r="AM231" s="423"/>
      <c r="AN231" s="423"/>
      <c r="AO231" s="423"/>
      <c r="AP231" s="423"/>
      <c r="AQ231" s="423"/>
      <c r="AR231" s="423"/>
      <c r="AS231" s="423"/>
      <c r="AT231" s="423"/>
      <c r="AU231" s="423"/>
      <c r="AV231" s="423"/>
      <c r="AW231" s="423"/>
      <c r="AX231" s="423"/>
      <c r="AY231" s="423"/>
      <c r="AZ231" s="423"/>
      <c r="BA231" s="423"/>
      <c r="BB231" s="423"/>
      <c r="BC231" s="423"/>
      <c r="BD231" s="424" t="s">
        <v>324</v>
      </c>
      <c r="BE231" s="424"/>
      <c r="BF231" s="424"/>
      <c r="BG231" s="424"/>
      <c r="BH231" s="424"/>
      <c r="BI231" s="424"/>
      <c r="BJ231" s="424"/>
      <c r="BK231" s="424"/>
      <c r="BL231" s="424"/>
      <c r="BM231" s="424"/>
      <c r="BN231" s="424"/>
      <c r="BO231" s="424"/>
      <c r="BP231" s="424"/>
      <c r="BQ231" s="424"/>
      <c r="BR231" s="424"/>
      <c r="BS231" s="424"/>
      <c r="BT231" s="424">
        <v>1</v>
      </c>
      <c r="BU231" s="424"/>
      <c r="BV231" s="424"/>
      <c r="BW231" s="424"/>
      <c r="BX231" s="424"/>
      <c r="BY231" s="424"/>
      <c r="BZ231" s="424"/>
      <c r="CA231" s="424"/>
      <c r="CB231" s="424"/>
      <c r="CC231" s="424"/>
      <c r="CD231" s="424"/>
      <c r="CE231" s="424"/>
      <c r="CF231" s="424"/>
      <c r="CG231" s="424"/>
      <c r="CH231" s="424"/>
      <c r="CI231" s="424"/>
      <c r="CJ231" s="422">
        <v>0</v>
      </c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2"/>
      <c r="CU231" s="422"/>
      <c r="CV231" s="422"/>
      <c r="CW231" s="422"/>
      <c r="CX231" s="422"/>
      <c r="CY231" s="422"/>
      <c r="CZ231" s="422"/>
      <c r="DA231" s="422"/>
    </row>
    <row r="232" spans="1:105" s="124" customFormat="1" ht="14.25">
      <c r="A232" s="417" t="s">
        <v>274</v>
      </c>
      <c r="B232" s="417"/>
      <c r="C232" s="417"/>
      <c r="D232" s="417"/>
      <c r="E232" s="417"/>
      <c r="F232" s="417"/>
      <c r="G232" s="417"/>
      <c r="H232" s="423" t="s">
        <v>405</v>
      </c>
      <c r="I232" s="423"/>
      <c r="J232" s="423"/>
      <c r="K232" s="423"/>
      <c r="L232" s="423"/>
      <c r="M232" s="423"/>
      <c r="N232" s="423"/>
      <c r="O232" s="423"/>
      <c r="P232" s="423"/>
      <c r="Q232" s="423"/>
      <c r="R232" s="423"/>
      <c r="S232" s="423"/>
      <c r="T232" s="423"/>
      <c r="U232" s="423"/>
      <c r="V232" s="423"/>
      <c r="W232" s="423"/>
      <c r="X232" s="423"/>
      <c r="Y232" s="423"/>
      <c r="Z232" s="423"/>
      <c r="AA232" s="423"/>
      <c r="AB232" s="423"/>
      <c r="AC232" s="423"/>
      <c r="AD232" s="423"/>
      <c r="AE232" s="423"/>
      <c r="AF232" s="423"/>
      <c r="AG232" s="423"/>
      <c r="AH232" s="423"/>
      <c r="AI232" s="423"/>
      <c r="AJ232" s="423"/>
      <c r="AK232" s="423"/>
      <c r="AL232" s="423"/>
      <c r="AM232" s="423"/>
      <c r="AN232" s="423"/>
      <c r="AO232" s="423"/>
      <c r="AP232" s="423"/>
      <c r="AQ232" s="423"/>
      <c r="AR232" s="423"/>
      <c r="AS232" s="423"/>
      <c r="AT232" s="423"/>
      <c r="AU232" s="423"/>
      <c r="AV232" s="423"/>
      <c r="AW232" s="423"/>
      <c r="AX232" s="423"/>
      <c r="AY232" s="423"/>
      <c r="AZ232" s="423"/>
      <c r="BA232" s="423"/>
      <c r="BB232" s="423"/>
      <c r="BC232" s="423"/>
      <c r="BD232" s="424" t="s">
        <v>324</v>
      </c>
      <c r="BE232" s="424"/>
      <c r="BF232" s="424"/>
      <c r="BG232" s="424"/>
      <c r="BH232" s="424"/>
      <c r="BI232" s="424"/>
      <c r="BJ232" s="424"/>
      <c r="BK232" s="424"/>
      <c r="BL232" s="424"/>
      <c r="BM232" s="424"/>
      <c r="BN232" s="424"/>
      <c r="BO232" s="424"/>
      <c r="BP232" s="424"/>
      <c r="BQ232" s="424"/>
      <c r="BR232" s="424"/>
      <c r="BS232" s="424"/>
      <c r="BT232" s="424">
        <v>1</v>
      </c>
      <c r="BU232" s="424"/>
      <c r="BV232" s="424"/>
      <c r="BW232" s="424"/>
      <c r="BX232" s="424"/>
      <c r="BY232" s="424"/>
      <c r="BZ232" s="424"/>
      <c r="CA232" s="424"/>
      <c r="CB232" s="424"/>
      <c r="CC232" s="424"/>
      <c r="CD232" s="424"/>
      <c r="CE232" s="424"/>
      <c r="CF232" s="424"/>
      <c r="CG232" s="424"/>
      <c r="CH232" s="424"/>
      <c r="CI232" s="424"/>
      <c r="CJ232" s="422">
        <v>212424</v>
      </c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2"/>
      <c r="CU232" s="422"/>
      <c r="CV232" s="422"/>
      <c r="CW232" s="422"/>
      <c r="CX232" s="422"/>
      <c r="CY232" s="422"/>
      <c r="CZ232" s="422"/>
      <c r="DA232" s="422"/>
    </row>
    <row r="233" spans="1:105" s="124" customFormat="1" ht="14.25">
      <c r="A233" s="425"/>
      <c r="B233" s="425"/>
      <c r="C233" s="425"/>
      <c r="D233" s="425"/>
      <c r="E233" s="425"/>
      <c r="F233" s="425"/>
      <c r="G233" s="425"/>
      <c r="H233" s="423"/>
      <c r="I233" s="423"/>
      <c r="J233" s="423"/>
      <c r="K233" s="423"/>
      <c r="L233" s="423"/>
      <c r="M233" s="423"/>
      <c r="N233" s="423"/>
      <c r="O233" s="423"/>
      <c r="P233" s="423"/>
      <c r="Q233" s="423"/>
      <c r="R233" s="423"/>
      <c r="S233" s="423"/>
      <c r="T233" s="423"/>
      <c r="U233" s="423"/>
      <c r="V233" s="423"/>
      <c r="W233" s="423"/>
      <c r="X233" s="423"/>
      <c r="Y233" s="423"/>
      <c r="Z233" s="423"/>
      <c r="AA233" s="423"/>
      <c r="AB233" s="423"/>
      <c r="AC233" s="423"/>
      <c r="AD233" s="423"/>
      <c r="AE233" s="423"/>
      <c r="AF233" s="423"/>
      <c r="AG233" s="423"/>
      <c r="AH233" s="423"/>
      <c r="AI233" s="423"/>
      <c r="AJ233" s="423"/>
      <c r="AK233" s="423"/>
      <c r="AL233" s="423"/>
      <c r="AM233" s="423"/>
      <c r="AN233" s="423"/>
      <c r="AO233" s="423"/>
      <c r="AP233" s="423"/>
      <c r="AQ233" s="423"/>
      <c r="AR233" s="423"/>
      <c r="AS233" s="423"/>
      <c r="AT233" s="423"/>
      <c r="AU233" s="423"/>
      <c r="AV233" s="423"/>
      <c r="AW233" s="423"/>
      <c r="AX233" s="423"/>
      <c r="AY233" s="423"/>
      <c r="AZ233" s="423"/>
      <c r="BA233" s="423"/>
      <c r="BB233" s="423"/>
      <c r="BC233" s="423"/>
      <c r="BD233" s="424"/>
      <c r="BE233" s="424"/>
      <c r="BF233" s="424"/>
      <c r="BG233" s="424"/>
      <c r="BH233" s="424"/>
      <c r="BI233" s="424"/>
      <c r="BJ233" s="424"/>
      <c r="BK233" s="424"/>
      <c r="BL233" s="424"/>
      <c r="BM233" s="424"/>
      <c r="BN233" s="424"/>
      <c r="BO233" s="424"/>
      <c r="BP233" s="424"/>
      <c r="BQ233" s="424"/>
      <c r="BR233" s="424"/>
      <c r="BS233" s="424"/>
      <c r="BT233" s="424"/>
      <c r="BU233" s="424"/>
      <c r="BV233" s="424"/>
      <c r="BW233" s="424"/>
      <c r="BX233" s="424"/>
      <c r="BY233" s="424"/>
      <c r="BZ233" s="424"/>
      <c r="CA233" s="424"/>
      <c r="CB233" s="424"/>
      <c r="CC233" s="424"/>
      <c r="CD233" s="424"/>
      <c r="CE233" s="424"/>
      <c r="CF233" s="424"/>
      <c r="CG233" s="424"/>
      <c r="CH233" s="424"/>
      <c r="CI233" s="424"/>
      <c r="CJ233" s="422"/>
      <c r="CK233" s="422"/>
      <c r="CL233" s="422"/>
      <c r="CM233" s="422"/>
      <c r="CN233" s="422"/>
      <c r="CO233" s="422"/>
      <c r="CP233" s="422"/>
      <c r="CQ233" s="422"/>
      <c r="CR233" s="422"/>
      <c r="CS233" s="422"/>
      <c r="CT233" s="422"/>
      <c r="CU233" s="422"/>
      <c r="CV233" s="422"/>
      <c r="CW233" s="422"/>
      <c r="CX233" s="422"/>
      <c r="CY233" s="422"/>
      <c r="CZ233" s="422"/>
      <c r="DA233" s="422"/>
    </row>
    <row r="234" spans="1:105" s="124" customFormat="1" ht="14.25">
      <c r="A234" s="417"/>
      <c r="B234" s="417"/>
      <c r="C234" s="417"/>
      <c r="D234" s="417"/>
      <c r="E234" s="417"/>
      <c r="F234" s="417"/>
      <c r="G234" s="417"/>
      <c r="H234" s="427" t="s">
        <v>192</v>
      </c>
      <c r="I234" s="427"/>
      <c r="J234" s="427"/>
      <c r="K234" s="427"/>
      <c r="L234" s="427"/>
      <c r="M234" s="427"/>
      <c r="N234" s="427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7"/>
      <c r="AA234" s="427"/>
      <c r="AB234" s="427"/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8"/>
      <c r="BD234" s="430" t="s">
        <v>175</v>
      </c>
      <c r="BE234" s="430"/>
      <c r="BF234" s="430"/>
      <c r="BG234" s="430"/>
      <c r="BH234" s="430"/>
      <c r="BI234" s="430"/>
      <c r="BJ234" s="430"/>
      <c r="BK234" s="430"/>
      <c r="BL234" s="430"/>
      <c r="BM234" s="430"/>
      <c r="BN234" s="430"/>
      <c r="BO234" s="430"/>
      <c r="BP234" s="430"/>
      <c r="BQ234" s="430"/>
      <c r="BR234" s="430"/>
      <c r="BS234" s="430"/>
      <c r="BT234" s="430" t="s">
        <v>175</v>
      </c>
      <c r="BU234" s="430"/>
      <c r="BV234" s="430"/>
      <c r="BW234" s="430"/>
      <c r="BX234" s="430"/>
      <c r="BY234" s="430"/>
      <c r="BZ234" s="430"/>
      <c r="CA234" s="430"/>
      <c r="CB234" s="430"/>
      <c r="CC234" s="430"/>
      <c r="CD234" s="430"/>
      <c r="CE234" s="430"/>
      <c r="CF234" s="430"/>
      <c r="CG234" s="430"/>
      <c r="CH234" s="430"/>
      <c r="CI234" s="430"/>
      <c r="CJ234" s="439">
        <f>SUM(CJ229:CJ233)</f>
        <v>459196</v>
      </c>
      <c r="CK234" s="439"/>
      <c r="CL234" s="439"/>
      <c r="CM234" s="439"/>
      <c r="CN234" s="439"/>
      <c r="CO234" s="439"/>
      <c r="CP234" s="439"/>
      <c r="CQ234" s="439"/>
      <c r="CR234" s="439"/>
      <c r="CS234" s="439"/>
      <c r="CT234" s="439"/>
      <c r="CU234" s="439"/>
      <c r="CV234" s="439"/>
      <c r="CW234" s="439"/>
      <c r="CX234" s="439"/>
      <c r="CY234" s="439"/>
      <c r="CZ234" s="439"/>
      <c r="DA234" s="439"/>
    </row>
    <row r="235" spans="1:105" s="124" customFormat="1" ht="14.25">
      <c r="A235" s="132"/>
      <c r="B235" s="132"/>
      <c r="C235" s="132"/>
      <c r="D235" s="132"/>
      <c r="E235" s="132"/>
      <c r="F235" s="132"/>
      <c r="G235" s="132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4"/>
      <c r="DA235" s="134"/>
    </row>
    <row r="236" spans="1:105" s="124" customFormat="1" ht="27.75" customHeight="1">
      <c r="A236" s="440" t="s">
        <v>336</v>
      </c>
      <c r="B236" s="440"/>
      <c r="C236" s="440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  <c r="AF236" s="440"/>
      <c r="AG236" s="440"/>
      <c r="AH236" s="440"/>
      <c r="AI236" s="440"/>
      <c r="AJ236" s="440"/>
      <c r="AK236" s="440"/>
      <c r="AL236" s="440"/>
      <c r="AM236" s="440"/>
      <c r="AN236" s="440"/>
      <c r="AO236" s="440"/>
      <c r="AP236" s="440"/>
      <c r="AQ236" s="440"/>
      <c r="AR236" s="440"/>
      <c r="AS236" s="440"/>
      <c r="AT236" s="440"/>
      <c r="AU236" s="440"/>
      <c r="AV236" s="440"/>
      <c r="AW236" s="440"/>
      <c r="AX236" s="440"/>
      <c r="AY236" s="440"/>
      <c r="AZ236" s="440"/>
      <c r="BA236" s="440"/>
      <c r="BB236" s="440"/>
      <c r="BC236" s="440"/>
      <c r="BD236" s="440"/>
      <c r="BE236" s="440"/>
      <c r="BF236" s="440"/>
      <c r="BG236" s="440"/>
      <c r="BH236" s="440"/>
      <c r="BI236" s="440"/>
      <c r="BJ236" s="440"/>
      <c r="BK236" s="440"/>
      <c r="BL236" s="440"/>
      <c r="BM236" s="440"/>
      <c r="BN236" s="440"/>
      <c r="BO236" s="440"/>
      <c r="BP236" s="440"/>
      <c r="BQ236" s="440"/>
      <c r="BR236" s="440"/>
      <c r="BS236" s="440"/>
      <c r="BT236" s="440"/>
      <c r="BU236" s="440"/>
      <c r="BV236" s="440"/>
      <c r="BW236" s="440"/>
      <c r="BX236" s="440"/>
      <c r="BY236" s="440"/>
      <c r="BZ236" s="440"/>
      <c r="CA236" s="440"/>
      <c r="CB236" s="440"/>
      <c r="CC236" s="440"/>
      <c r="CD236" s="440"/>
      <c r="CE236" s="440"/>
      <c r="CF236" s="440"/>
      <c r="CG236" s="440"/>
      <c r="CH236" s="440"/>
      <c r="CI236" s="440"/>
      <c r="CJ236" s="440"/>
      <c r="CK236" s="440"/>
      <c r="CL236" s="440"/>
      <c r="CM236" s="440"/>
      <c r="CN236" s="440"/>
      <c r="CO236" s="440"/>
      <c r="CP236" s="440"/>
      <c r="CQ236" s="440"/>
      <c r="CR236" s="440"/>
      <c r="CS236" s="440"/>
      <c r="CT236" s="440"/>
      <c r="CU236" s="440"/>
      <c r="CV236" s="440"/>
      <c r="CW236" s="440"/>
      <c r="CX236" s="440"/>
      <c r="CY236" s="440"/>
      <c r="CZ236" s="440"/>
      <c r="DA236" s="440"/>
    </row>
    <row r="237" spans="1:105" s="124" customFormat="1" ht="14.25">
      <c r="A237" s="132"/>
      <c r="B237" s="132"/>
      <c r="C237" s="132"/>
      <c r="D237" s="132"/>
      <c r="E237" s="132"/>
      <c r="F237" s="132"/>
      <c r="G237" s="132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4"/>
      <c r="DA237" s="134"/>
    </row>
    <row r="238" spans="1:105" s="124" customFormat="1" ht="14.25">
      <c r="A238" s="417" t="s">
        <v>42</v>
      </c>
      <c r="B238" s="417"/>
      <c r="C238" s="417"/>
      <c r="D238" s="417"/>
      <c r="E238" s="417"/>
      <c r="F238" s="417"/>
      <c r="G238" s="417"/>
      <c r="H238" s="423"/>
      <c r="I238" s="423"/>
      <c r="J238" s="423"/>
      <c r="K238" s="423"/>
      <c r="L238" s="423"/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  <c r="AB238" s="423"/>
      <c r="AC238" s="423"/>
      <c r="AD238" s="423"/>
      <c r="AE238" s="423"/>
      <c r="AF238" s="423"/>
      <c r="AG238" s="423"/>
      <c r="AH238" s="423"/>
      <c r="AI238" s="423"/>
      <c r="AJ238" s="423"/>
      <c r="AK238" s="423"/>
      <c r="AL238" s="423"/>
      <c r="AM238" s="423"/>
      <c r="AN238" s="423"/>
      <c r="AO238" s="423"/>
      <c r="AP238" s="423"/>
      <c r="AQ238" s="423"/>
      <c r="AR238" s="423"/>
      <c r="AS238" s="423"/>
      <c r="AT238" s="423"/>
      <c r="AU238" s="423"/>
      <c r="AV238" s="423"/>
      <c r="AW238" s="423"/>
      <c r="AX238" s="423"/>
      <c r="AY238" s="423"/>
      <c r="AZ238" s="423"/>
      <c r="BA238" s="423"/>
      <c r="BB238" s="423"/>
      <c r="BC238" s="423"/>
      <c r="BD238" s="424" t="s">
        <v>324</v>
      </c>
      <c r="BE238" s="424"/>
      <c r="BF238" s="424"/>
      <c r="BG238" s="424"/>
      <c r="BH238" s="424"/>
      <c r="BI238" s="424"/>
      <c r="BJ238" s="424"/>
      <c r="BK238" s="424"/>
      <c r="BL238" s="424"/>
      <c r="BM238" s="424"/>
      <c r="BN238" s="424"/>
      <c r="BO238" s="424"/>
      <c r="BP238" s="424"/>
      <c r="BQ238" s="424"/>
      <c r="BR238" s="424"/>
      <c r="BS238" s="424"/>
      <c r="BT238" s="424"/>
      <c r="BU238" s="424"/>
      <c r="BV238" s="424"/>
      <c r="BW238" s="424"/>
      <c r="BX238" s="424"/>
      <c r="BY238" s="424"/>
      <c r="BZ238" s="424"/>
      <c r="CA238" s="424"/>
      <c r="CB238" s="424"/>
      <c r="CC238" s="424"/>
      <c r="CD238" s="424"/>
      <c r="CE238" s="424"/>
      <c r="CF238" s="424"/>
      <c r="CG238" s="424"/>
      <c r="CH238" s="424"/>
      <c r="CI238" s="424"/>
      <c r="CJ238" s="422">
        <v>0</v>
      </c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2"/>
      <c r="CU238" s="422"/>
      <c r="CV238" s="422"/>
      <c r="CW238" s="422"/>
      <c r="CX238" s="422"/>
      <c r="CY238" s="422"/>
      <c r="CZ238" s="422"/>
      <c r="DA238" s="422"/>
    </row>
    <row r="239" spans="1:105" s="124" customFormat="1" ht="14.25">
      <c r="A239" s="417" t="s">
        <v>341</v>
      </c>
      <c r="B239" s="417"/>
      <c r="C239" s="417"/>
      <c r="D239" s="417"/>
      <c r="E239" s="417"/>
      <c r="F239" s="417"/>
      <c r="G239" s="417"/>
      <c r="H239" s="423"/>
      <c r="I239" s="423"/>
      <c r="J239" s="423"/>
      <c r="K239" s="423"/>
      <c r="L239" s="423"/>
      <c r="M239" s="423"/>
      <c r="N239" s="423"/>
      <c r="O239" s="423"/>
      <c r="P239" s="423"/>
      <c r="Q239" s="423"/>
      <c r="R239" s="423"/>
      <c r="S239" s="423"/>
      <c r="T239" s="423"/>
      <c r="U239" s="423"/>
      <c r="V239" s="423"/>
      <c r="W239" s="423"/>
      <c r="X239" s="423"/>
      <c r="Y239" s="423"/>
      <c r="Z239" s="423"/>
      <c r="AA239" s="423"/>
      <c r="AB239" s="423"/>
      <c r="AC239" s="423"/>
      <c r="AD239" s="423"/>
      <c r="AE239" s="423"/>
      <c r="AF239" s="423"/>
      <c r="AG239" s="423"/>
      <c r="AH239" s="423"/>
      <c r="AI239" s="423"/>
      <c r="AJ239" s="423"/>
      <c r="AK239" s="423"/>
      <c r="AL239" s="423"/>
      <c r="AM239" s="423"/>
      <c r="AN239" s="423"/>
      <c r="AO239" s="423"/>
      <c r="AP239" s="423"/>
      <c r="AQ239" s="423"/>
      <c r="AR239" s="423"/>
      <c r="AS239" s="423"/>
      <c r="AT239" s="423"/>
      <c r="AU239" s="423"/>
      <c r="AV239" s="423"/>
      <c r="AW239" s="423"/>
      <c r="AX239" s="423"/>
      <c r="AY239" s="423"/>
      <c r="AZ239" s="423"/>
      <c r="BA239" s="423"/>
      <c r="BB239" s="423"/>
      <c r="BC239" s="423"/>
      <c r="BD239" s="424" t="s">
        <v>324</v>
      </c>
      <c r="BE239" s="424"/>
      <c r="BF239" s="424"/>
      <c r="BG239" s="424"/>
      <c r="BH239" s="424"/>
      <c r="BI239" s="424"/>
      <c r="BJ239" s="424"/>
      <c r="BK239" s="424"/>
      <c r="BL239" s="424"/>
      <c r="BM239" s="424"/>
      <c r="BN239" s="424"/>
      <c r="BO239" s="424"/>
      <c r="BP239" s="424"/>
      <c r="BQ239" s="424"/>
      <c r="BR239" s="424"/>
      <c r="BS239" s="424"/>
      <c r="BT239" s="424"/>
      <c r="BU239" s="424"/>
      <c r="BV239" s="424"/>
      <c r="BW239" s="424"/>
      <c r="BX239" s="424"/>
      <c r="BY239" s="424"/>
      <c r="BZ239" s="424"/>
      <c r="CA239" s="424"/>
      <c r="CB239" s="424"/>
      <c r="CC239" s="424"/>
      <c r="CD239" s="424"/>
      <c r="CE239" s="424"/>
      <c r="CF239" s="424"/>
      <c r="CG239" s="424"/>
      <c r="CH239" s="424"/>
      <c r="CI239" s="424"/>
      <c r="CJ239" s="422">
        <v>0</v>
      </c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2"/>
      <c r="CU239" s="422"/>
      <c r="CV239" s="422"/>
      <c r="CW239" s="422"/>
      <c r="CX239" s="422"/>
      <c r="CY239" s="422"/>
      <c r="CZ239" s="422"/>
      <c r="DA239" s="422"/>
    </row>
    <row r="240" spans="1:105" s="124" customFormat="1" ht="14.25">
      <c r="A240" s="417"/>
      <c r="B240" s="417"/>
      <c r="C240" s="417"/>
      <c r="D240" s="417"/>
      <c r="E240" s="417"/>
      <c r="F240" s="417"/>
      <c r="G240" s="417"/>
      <c r="H240" s="427" t="s">
        <v>192</v>
      </c>
      <c r="I240" s="427"/>
      <c r="J240" s="427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7"/>
      <c r="AA240" s="427"/>
      <c r="AB240" s="427"/>
      <c r="AC240" s="427"/>
      <c r="AD240" s="427"/>
      <c r="AE240" s="427"/>
      <c r="AF240" s="427"/>
      <c r="AG240" s="427"/>
      <c r="AH240" s="427"/>
      <c r="AI240" s="427"/>
      <c r="AJ240" s="427"/>
      <c r="AK240" s="427"/>
      <c r="AL240" s="427"/>
      <c r="AM240" s="427"/>
      <c r="AN240" s="427"/>
      <c r="AO240" s="427"/>
      <c r="AP240" s="427"/>
      <c r="AQ240" s="427"/>
      <c r="AR240" s="427"/>
      <c r="AS240" s="427"/>
      <c r="AT240" s="427"/>
      <c r="AU240" s="427"/>
      <c r="AV240" s="427"/>
      <c r="AW240" s="427"/>
      <c r="AX240" s="427"/>
      <c r="AY240" s="427"/>
      <c r="AZ240" s="427"/>
      <c r="BA240" s="427"/>
      <c r="BB240" s="427"/>
      <c r="BC240" s="428"/>
      <c r="BD240" s="430" t="s">
        <v>175</v>
      </c>
      <c r="BE240" s="430"/>
      <c r="BF240" s="430"/>
      <c r="BG240" s="430"/>
      <c r="BH240" s="430"/>
      <c r="BI240" s="430"/>
      <c r="BJ240" s="430"/>
      <c r="BK240" s="430"/>
      <c r="BL240" s="430"/>
      <c r="BM240" s="430"/>
      <c r="BN240" s="430"/>
      <c r="BO240" s="430"/>
      <c r="BP240" s="430"/>
      <c r="BQ240" s="430"/>
      <c r="BR240" s="430"/>
      <c r="BS240" s="430"/>
      <c r="BT240" s="430" t="s">
        <v>175</v>
      </c>
      <c r="BU240" s="430"/>
      <c r="BV240" s="430"/>
      <c r="BW240" s="430"/>
      <c r="BX240" s="430"/>
      <c r="BY240" s="430"/>
      <c r="BZ240" s="430"/>
      <c r="CA240" s="430"/>
      <c r="CB240" s="430"/>
      <c r="CC240" s="430"/>
      <c r="CD240" s="430"/>
      <c r="CE240" s="430"/>
      <c r="CF240" s="430"/>
      <c r="CG240" s="430"/>
      <c r="CH240" s="430"/>
      <c r="CI240" s="430"/>
      <c r="CJ240" s="439">
        <f>CJ239+CJ238</f>
        <v>0</v>
      </c>
      <c r="CK240" s="439"/>
      <c r="CL240" s="439"/>
      <c r="CM240" s="439"/>
      <c r="CN240" s="439"/>
      <c r="CO240" s="439"/>
      <c r="CP240" s="439"/>
      <c r="CQ240" s="439"/>
      <c r="CR240" s="439"/>
      <c r="CS240" s="439"/>
      <c r="CT240" s="439"/>
      <c r="CU240" s="439"/>
      <c r="CV240" s="439"/>
      <c r="CW240" s="439"/>
      <c r="CX240" s="439"/>
      <c r="CY240" s="439"/>
      <c r="CZ240" s="439"/>
      <c r="DA240" s="439"/>
    </row>
    <row r="241" spans="1:105" s="124" customFormat="1" ht="14.25">
      <c r="A241" s="132"/>
      <c r="B241" s="132"/>
      <c r="C241" s="132"/>
      <c r="D241" s="132"/>
      <c r="E241" s="132"/>
      <c r="F241" s="132"/>
      <c r="G241" s="132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</row>
    <row r="242" spans="1:105" s="124" customFormat="1" ht="14.25">
      <c r="A242" s="465" t="s">
        <v>337</v>
      </c>
      <c r="B242" s="465"/>
      <c r="C242" s="465"/>
      <c r="D242" s="465"/>
      <c r="E242" s="465"/>
      <c r="F242" s="465"/>
      <c r="G242" s="465"/>
      <c r="H242" s="465"/>
      <c r="I242" s="465"/>
      <c r="J242" s="465"/>
      <c r="K242" s="465"/>
      <c r="L242" s="465"/>
      <c r="M242" s="465"/>
      <c r="N242" s="465"/>
      <c r="O242" s="465"/>
      <c r="P242" s="465"/>
      <c r="Q242" s="465"/>
      <c r="R242" s="465"/>
      <c r="S242" s="465"/>
      <c r="T242" s="465"/>
      <c r="U242" s="465"/>
      <c r="V242" s="465"/>
      <c r="W242" s="465"/>
      <c r="X242" s="465"/>
      <c r="Y242" s="465"/>
      <c r="Z242" s="465"/>
      <c r="AA242" s="465"/>
      <c r="AB242" s="465"/>
      <c r="AC242" s="465"/>
      <c r="AD242" s="465"/>
      <c r="AE242" s="465"/>
      <c r="AF242" s="465"/>
      <c r="AG242" s="465"/>
      <c r="AH242" s="465"/>
      <c r="AI242" s="465"/>
      <c r="AJ242" s="465"/>
      <c r="AK242" s="465"/>
      <c r="AL242" s="465"/>
      <c r="AM242" s="465"/>
      <c r="AN242" s="465"/>
      <c r="AO242" s="465"/>
      <c r="AP242" s="465"/>
      <c r="AQ242" s="465"/>
      <c r="AR242" s="465"/>
      <c r="AS242" s="465"/>
      <c r="AT242" s="465"/>
      <c r="AU242" s="465"/>
      <c r="AV242" s="465"/>
      <c r="AW242" s="465"/>
      <c r="AX242" s="465"/>
      <c r="AY242" s="465"/>
      <c r="AZ242" s="465"/>
      <c r="BA242" s="465"/>
      <c r="BB242" s="465"/>
      <c r="BC242" s="465"/>
      <c r="BD242" s="465"/>
      <c r="BE242" s="465"/>
      <c r="BF242" s="465"/>
      <c r="BG242" s="465"/>
      <c r="BH242" s="465"/>
      <c r="BI242" s="465"/>
      <c r="BJ242" s="465"/>
      <c r="BK242" s="465"/>
      <c r="BL242" s="465"/>
      <c r="BM242" s="465"/>
      <c r="BN242" s="465"/>
      <c r="BO242" s="465"/>
      <c r="BP242" s="465"/>
      <c r="BQ242" s="465"/>
      <c r="BR242" s="465"/>
      <c r="BS242" s="465"/>
      <c r="BT242" s="465"/>
      <c r="BU242" s="465"/>
      <c r="BV242" s="465"/>
      <c r="BW242" s="465"/>
      <c r="BX242" s="465"/>
      <c r="BY242" s="465"/>
      <c r="BZ242" s="465"/>
      <c r="CA242" s="465"/>
      <c r="CB242" s="465"/>
      <c r="CC242" s="465"/>
      <c r="CD242" s="465"/>
      <c r="CE242" s="465"/>
      <c r="CF242" s="465"/>
      <c r="CG242" s="465"/>
      <c r="CH242" s="465"/>
      <c r="CI242" s="465"/>
      <c r="CJ242" s="465"/>
      <c r="CK242" s="465"/>
      <c r="CL242" s="465"/>
      <c r="CM242" s="465"/>
      <c r="CN242" s="465"/>
      <c r="CO242" s="465"/>
      <c r="CP242" s="465"/>
      <c r="CQ242" s="465"/>
      <c r="CR242" s="465"/>
      <c r="CS242" s="465"/>
      <c r="CT242" s="465"/>
      <c r="CU242" s="465"/>
      <c r="CV242" s="465"/>
      <c r="CW242" s="465"/>
      <c r="CX242" s="465"/>
      <c r="CY242" s="465"/>
      <c r="CZ242" s="465"/>
      <c r="DA242" s="465"/>
    </row>
    <row r="243" spans="1:105" s="124" customFormat="1" ht="1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</row>
    <row r="244" spans="1:105" s="124" customFormat="1" ht="31.5" customHeight="1">
      <c r="A244" s="452" t="s">
        <v>64</v>
      </c>
      <c r="B244" s="453"/>
      <c r="C244" s="453"/>
      <c r="D244" s="453"/>
      <c r="E244" s="453"/>
      <c r="F244" s="453"/>
      <c r="G244" s="454"/>
      <c r="H244" s="452" t="s">
        <v>232</v>
      </c>
      <c r="I244" s="453"/>
      <c r="J244" s="453"/>
      <c r="K244" s="453"/>
      <c r="L244" s="453"/>
      <c r="M244" s="453"/>
      <c r="N244" s="453"/>
      <c r="O244" s="453"/>
      <c r="P244" s="453"/>
      <c r="Q244" s="453"/>
      <c r="R244" s="453"/>
      <c r="S244" s="453"/>
      <c r="T244" s="453"/>
      <c r="U244" s="453"/>
      <c r="V244" s="453"/>
      <c r="W244" s="453"/>
      <c r="X244" s="453"/>
      <c r="Y244" s="453"/>
      <c r="Z244" s="453"/>
      <c r="AA244" s="453"/>
      <c r="AB244" s="453"/>
      <c r="AC244" s="453"/>
      <c r="AD244" s="453"/>
      <c r="AE244" s="453"/>
      <c r="AF244" s="453"/>
      <c r="AG244" s="453"/>
      <c r="AH244" s="453"/>
      <c r="AI244" s="453"/>
      <c r="AJ244" s="453"/>
      <c r="AK244" s="453"/>
      <c r="AL244" s="453"/>
      <c r="AM244" s="453"/>
      <c r="AN244" s="453"/>
      <c r="AO244" s="453"/>
      <c r="AP244" s="453"/>
      <c r="AQ244" s="453"/>
      <c r="AR244" s="453"/>
      <c r="AS244" s="453"/>
      <c r="AT244" s="453"/>
      <c r="AU244" s="453"/>
      <c r="AV244" s="453"/>
      <c r="AW244" s="453"/>
      <c r="AX244" s="453"/>
      <c r="AY244" s="453"/>
      <c r="AZ244" s="453"/>
      <c r="BA244" s="453"/>
      <c r="BB244" s="453"/>
      <c r="BC244" s="453"/>
      <c r="BD244" s="453"/>
      <c r="BE244" s="453"/>
      <c r="BF244" s="453"/>
      <c r="BG244" s="453"/>
      <c r="BH244" s="453"/>
      <c r="BI244" s="453"/>
      <c r="BJ244" s="453"/>
      <c r="BK244" s="453"/>
      <c r="BL244" s="453"/>
      <c r="BM244" s="453"/>
      <c r="BN244" s="453"/>
      <c r="BO244" s="453"/>
      <c r="BP244" s="453"/>
      <c r="BQ244" s="453"/>
      <c r="BR244" s="453"/>
      <c r="BS244" s="454"/>
      <c r="BT244" s="452" t="s">
        <v>257</v>
      </c>
      <c r="BU244" s="453"/>
      <c r="BV244" s="453"/>
      <c r="BW244" s="453"/>
      <c r="BX244" s="453"/>
      <c r="BY244" s="453"/>
      <c r="BZ244" s="453"/>
      <c r="CA244" s="453"/>
      <c r="CB244" s="453"/>
      <c r="CC244" s="453"/>
      <c r="CD244" s="453"/>
      <c r="CE244" s="453"/>
      <c r="CF244" s="453"/>
      <c r="CG244" s="453"/>
      <c r="CH244" s="453"/>
      <c r="CI244" s="454"/>
      <c r="CJ244" s="452" t="s">
        <v>258</v>
      </c>
      <c r="CK244" s="453"/>
      <c r="CL244" s="453"/>
      <c r="CM244" s="453"/>
      <c r="CN244" s="453"/>
      <c r="CO244" s="453"/>
      <c r="CP244" s="453"/>
      <c r="CQ244" s="453"/>
      <c r="CR244" s="453"/>
      <c r="CS244" s="453"/>
      <c r="CT244" s="453"/>
      <c r="CU244" s="453"/>
      <c r="CV244" s="453"/>
      <c r="CW244" s="453"/>
      <c r="CX244" s="453"/>
      <c r="CY244" s="453"/>
      <c r="CZ244" s="453"/>
      <c r="DA244" s="454"/>
    </row>
    <row r="245" spans="1:105" s="124" customFormat="1" ht="14.25">
      <c r="A245" s="455">
        <v>1</v>
      </c>
      <c r="B245" s="456"/>
      <c r="C245" s="456"/>
      <c r="D245" s="456"/>
      <c r="E245" s="456"/>
      <c r="F245" s="456"/>
      <c r="G245" s="457"/>
      <c r="H245" s="455">
        <v>2</v>
      </c>
      <c r="I245" s="456"/>
      <c r="J245" s="456"/>
      <c r="K245" s="456"/>
      <c r="L245" s="456"/>
      <c r="M245" s="456"/>
      <c r="N245" s="456"/>
      <c r="O245" s="456"/>
      <c r="P245" s="456"/>
      <c r="Q245" s="456"/>
      <c r="R245" s="456"/>
      <c r="S245" s="456"/>
      <c r="T245" s="456"/>
      <c r="U245" s="456"/>
      <c r="V245" s="456"/>
      <c r="W245" s="456"/>
      <c r="X245" s="456"/>
      <c r="Y245" s="456"/>
      <c r="Z245" s="456"/>
      <c r="AA245" s="456"/>
      <c r="AB245" s="456"/>
      <c r="AC245" s="456"/>
      <c r="AD245" s="456"/>
      <c r="AE245" s="456"/>
      <c r="AF245" s="456"/>
      <c r="AG245" s="456"/>
      <c r="AH245" s="456"/>
      <c r="AI245" s="456"/>
      <c r="AJ245" s="456"/>
      <c r="AK245" s="456"/>
      <c r="AL245" s="456"/>
      <c r="AM245" s="456"/>
      <c r="AN245" s="456"/>
      <c r="AO245" s="456"/>
      <c r="AP245" s="456"/>
      <c r="AQ245" s="456"/>
      <c r="AR245" s="456"/>
      <c r="AS245" s="456"/>
      <c r="AT245" s="456"/>
      <c r="AU245" s="456"/>
      <c r="AV245" s="456"/>
      <c r="AW245" s="456"/>
      <c r="AX245" s="456"/>
      <c r="AY245" s="456"/>
      <c r="AZ245" s="456"/>
      <c r="BA245" s="456"/>
      <c r="BB245" s="456"/>
      <c r="BC245" s="456"/>
      <c r="BD245" s="456"/>
      <c r="BE245" s="456"/>
      <c r="BF245" s="456"/>
      <c r="BG245" s="456"/>
      <c r="BH245" s="456"/>
      <c r="BI245" s="456"/>
      <c r="BJ245" s="456"/>
      <c r="BK245" s="456"/>
      <c r="BL245" s="456"/>
      <c r="BM245" s="456"/>
      <c r="BN245" s="456"/>
      <c r="BO245" s="456"/>
      <c r="BP245" s="456"/>
      <c r="BQ245" s="456"/>
      <c r="BR245" s="456"/>
      <c r="BS245" s="457"/>
      <c r="BT245" s="455">
        <v>3</v>
      </c>
      <c r="BU245" s="456"/>
      <c r="BV245" s="456"/>
      <c r="BW245" s="456"/>
      <c r="BX245" s="456"/>
      <c r="BY245" s="456"/>
      <c r="BZ245" s="456"/>
      <c r="CA245" s="456"/>
      <c r="CB245" s="456"/>
      <c r="CC245" s="456"/>
      <c r="CD245" s="456"/>
      <c r="CE245" s="456"/>
      <c r="CF245" s="456"/>
      <c r="CG245" s="456"/>
      <c r="CH245" s="456"/>
      <c r="CI245" s="457"/>
      <c r="CJ245" s="455">
        <v>4</v>
      </c>
      <c r="CK245" s="456"/>
      <c r="CL245" s="456"/>
      <c r="CM245" s="456"/>
      <c r="CN245" s="456"/>
      <c r="CO245" s="456"/>
      <c r="CP245" s="456"/>
      <c r="CQ245" s="456"/>
      <c r="CR245" s="456"/>
      <c r="CS245" s="456"/>
      <c r="CT245" s="456"/>
      <c r="CU245" s="456"/>
      <c r="CV245" s="456"/>
      <c r="CW245" s="456"/>
      <c r="CX245" s="456"/>
      <c r="CY245" s="456"/>
      <c r="CZ245" s="456"/>
      <c r="DA245" s="457"/>
    </row>
    <row r="246" spans="1:105" s="124" customFormat="1" ht="14.25">
      <c r="A246" s="445"/>
      <c r="B246" s="441"/>
      <c r="C246" s="441"/>
      <c r="D246" s="441"/>
      <c r="E246" s="441"/>
      <c r="F246" s="441"/>
      <c r="G246" s="442"/>
      <c r="H246" s="462" t="s">
        <v>192</v>
      </c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3"/>
      <c r="AC246" s="463"/>
      <c r="AD246" s="463"/>
      <c r="AE246" s="463"/>
      <c r="AF246" s="463"/>
      <c r="AG246" s="463"/>
      <c r="AH246" s="463"/>
      <c r="AI246" s="463"/>
      <c r="AJ246" s="463"/>
      <c r="AK246" s="463"/>
      <c r="AL246" s="463"/>
      <c r="AM246" s="463"/>
      <c r="AN246" s="463"/>
      <c r="AO246" s="463"/>
      <c r="AP246" s="463"/>
      <c r="AQ246" s="463"/>
      <c r="AR246" s="463"/>
      <c r="AS246" s="463"/>
      <c r="AT246" s="463"/>
      <c r="AU246" s="463"/>
      <c r="AV246" s="463"/>
      <c r="AW246" s="463"/>
      <c r="AX246" s="463"/>
      <c r="AY246" s="463"/>
      <c r="AZ246" s="463"/>
      <c r="BA246" s="463"/>
      <c r="BB246" s="463"/>
      <c r="BC246" s="463"/>
      <c r="BD246" s="463"/>
      <c r="BE246" s="463"/>
      <c r="BF246" s="463"/>
      <c r="BG246" s="463"/>
      <c r="BH246" s="463"/>
      <c r="BI246" s="463"/>
      <c r="BJ246" s="463"/>
      <c r="BK246" s="463"/>
      <c r="BL246" s="463"/>
      <c r="BM246" s="463"/>
      <c r="BN246" s="463"/>
      <c r="BO246" s="463"/>
      <c r="BP246" s="463"/>
      <c r="BQ246" s="463"/>
      <c r="BR246" s="463"/>
      <c r="BS246" s="464"/>
      <c r="BT246" s="446" t="s">
        <v>175</v>
      </c>
      <c r="BU246" s="447"/>
      <c r="BV246" s="447"/>
      <c r="BW246" s="447"/>
      <c r="BX246" s="447"/>
      <c r="BY246" s="447"/>
      <c r="BZ246" s="447"/>
      <c r="CA246" s="447"/>
      <c r="CB246" s="447"/>
      <c r="CC246" s="447"/>
      <c r="CD246" s="447"/>
      <c r="CE246" s="447"/>
      <c r="CF246" s="447"/>
      <c r="CG246" s="447"/>
      <c r="CH246" s="447"/>
      <c r="CI246" s="448"/>
      <c r="CJ246" s="449">
        <f>CJ253+CJ269+CJ275+CJ281+CJ287</f>
        <v>876572.1799999999</v>
      </c>
      <c r="CK246" s="450"/>
      <c r="CL246" s="450"/>
      <c r="CM246" s="450"/>
      <c r="CN246" s="450"/>
      <c r="CO246" s="450"/>
      <c r="CP246" s="450"/>
      <c r="CQ246" s="450"/>
      <c r="CR246" s="450"/>
      <c r="CS246" s="450"/>
      <c r="CT246" s="450"/>
      <c r="CU246" s="450"/>
      <c r="CV246" s="450"/>
      <c r="CW246" s="450"/>
      <c r="CX246" s="450"/>
      <c r="CY246" s="450"/>
      <c r="CZ246" s="450"/>
      <c r="DA246" s="451"/>
    </row>
    <row r="247" spans="1:105" s="124" customFormat="1" ht="14.25">
      <c r="A247" s="132"/>
      <c r="B247" s="132"/>
      <c r="C247" s="132"/>
      <c r="D247" s="132"/>
      <c r="E247" s="132"/>
      <c r="F247" s="132"/>
      <c r="G247" s="132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4"/>
      <c r="DA247" s="134"/>
    </row>
    <row r="248" spans="1:105" s="124" customFormat="1" ht="39" customHeight="1">
      <c r="A248" s="440" t="s">
        <v>338</v>
      </c>
      <c r="B248" s="440"/>
      <c r="C248" s="440"/>
      <c r="D248" s="440"/>
      <c r="E248" s="440"/>
      <c r="F248" s="440"/>
      <c r="G248" s="440"/>
      <c r="H248" s="440"/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  <c r="AF248" s="440"/>
      <c r="AG248" s="440"/>
      <c r="AH248" s="440"/>
      <c r="AI248" s="440"/>
      <c r="AJ248" s="440"/>
      <c r="AK248" s="440"/>
      <c r="AL248" s="440"/>
      <c r="AM248" s="440"/>
      <c r="AN248" s="440"/>
      <c r="AO248" s="440"/>
      <c r="AP248" s="440"/>
      <c r="AQ248" s="440"/>
      <c r="AR248" s="440"/>
      <c r="AS248" s="440"/>
      <c r="AT248" s="440"/>
      <c r="AU248" s="440"/>
      <c r="AV248" s="440"/>
      <c r="AW248" s="440"/>
      <c r="AX248" s="440"/>
      <c r="AY248" s="440"/>
      <c r="AZ248" s="440"/>
      <c r="BA248" s="440"/>
      <c r="BB248" s="440"/>
      <c r="BC248" s="440"/>
      <c r="BD248" s="440"/>
      <c r="BE248" s="440"/>
      <c r="BF248" s="440"/>
      <c r="BG248" s="440"/>
      <c r="BH248" s="440"/>
      <c r="BI248" s="440"/>
      <c r="BJ248" s="440"/>
      <c r="BK248" s="440"/>
      <c r="BL248" s="440"/>
      <c r="BM248" s="440"/>
      <c r="BN248" s="440"/>
      <c r="BO248" s="440"/>
      <c r="BP248" s="440"/>
      <c r="BQ248" s="440"/>
      <c r="BR248" s="440"/>
      <c r="BS248" s="440"/>
      <c r="BT248" s="440"/>
      <c r="BU248" s="440"/>
      <c r="BV248" s="440"/>
      <c r="BW248" s="440"/>
      <c r="BX248" s="440"/>
      <c r="BY248" s="440"/>
      <c r="BZ248" s="440"/>
      <c r="CA248" s="440"/>
      <c r="CB248" s="440"/>
      <c r="CC248" s="440"/>
      <c r="CD248" s="440"/>
      <c r="CE248" s="440"/>
      <c r="CF248" s="440"/>
      <c r="CG248" s="440"/>
      <c r="CH248" s="440"/>
      <c r="CI248" s="440"/>
      <c r="CJ248" s="440"/>
      <c r="CK248" s="440"/>
      <c r="CL248" s="440"/>
      <c r="CM248" s="440"/>
      <c r="CN248" s="440"/>
      <c r="CO248" s="440"/>
      <c r="CP248" s="440"/>
      <c r="CQ248" s="440"/>
      <c r="CR248" s="440"/>
      <c r="CS248" s="440"/>
      <c r="CT248" s="440"/>
      <c r="CU248" s="440"/>
      <c r="CV248" s="440"/>
      <c r="CW248" s="440"/>
      <c r="CX248" s="440"/>
      <c r="CY248" s="440"/>
      <c r="CZ248" s="440"/>
      <c r="DA248" s="440"/>
    </row>
    <row r="249" spans="1:105" s="124" customFormat="1" ht="14.25">
      <c r="A249" s="132"/>
      <c r="B249" s="132"/>
      <c r="C249" s="132"/>
      <c r="D249" s="132"/>
      <c r="E249" s="132"/>
      <c r="F249" s="132"/>
      <c r="G249" s="132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</row>
    <row r="250" spans="1:105" s="124" customFormat="1" ht="14.25">
      <c r="A250" s="417" t="s">
        <v>42</v>
      </c>
      <c r="B250" s="417"/>
      <c r="C250" s="417"/>
      <c r="D250" s="417"/>
      <c r="E250" s="417"/>
      <c r="F250" s="417"/>
      <c r="G250" s="417"/>
      <c r="H250" s="418" t="s">
        <v>339</v>
      </c>
      <c r="I250" s="419"/>
      <c r="J250" s="419"/>
      <c r="K250" s="419"/>
      <c r="L250" s="419"/>
      <c r="M250" s="419"/>
      <c r="N250" s="419"/>
      <c r="O250" s="419"/>
      <c r="P250" s="419"/>
      <c r="Q250" s="419"/>
      <c r="R250" s="419"/>
      <c r="S250" s="419"/>
      <c r="T250" s="419"/>
      <c r="U250" s="419"/>
      <c r="V250" s="419"/>
      <c r="W250" s="419"/>
      <c r="X250" s="419"/>
      <c r="Y250" s="419"/>
      <c r="Z250" s="419"/>
      <c r="AA250" s="419"/>
      <c r="AB250" s="419"/>
      <c r="AC250" s="419"/>
      <c r="AD250" s="419"/>
      <c r="AE250" s="419"/>
      <c r="AF250" s="419"/>
      <c r="AG250" s="419"/>
      <c r="AH250" s="419"/>
      <c r="AI250" s="419"/>
      <c r="AJ250" s="419"/>
      <c r="AK250" s="419"/>
      <c r="AL250" s="419"/>
      <c r="AM250" s="419"/>
      <c r="AN250" s="419"/>
      <c r="AO250" s="419"/>
      <c r="AP250" s="419"/>
      <c r="AQ250" s="419"/>
      <c r="AR250" s="419"/>
      <c r="AS250" s="419"/>
      <c r="AT250" s="419"/>
      <c r="AU250" s="419"/>
      <c r="AV250" s="419"/>
      <c r="AW250" s="419"/>
      <c r="AX250" s="419"/>
      <c r="AY250" s="419"/>
      <c r="AZ250" s="419"/>
      <c r="BA250" s="419"/>
      <c r="BB250" s="419"/>
      <c r="BC250" s="419"/>
      <c r="BD250" s="419"/>
      <c r="BE250" s="419"/>
      <c r="BF250" s="419"/>
      <c r="BG250" s="419"/>
      <c r="BH250" s="419"/>
      <c r="BI250" s="419"/>
      <c r="BJ250" s="419"/>
      <c r="BK250" s="419"/>
      <c r="BL250" s="419"/>
      <c r="BM250" s="419"/>
      <c r="BN250" s="419"/>
      <c r="BO250" s="419"/>
      <c r="BP250" s="419"/>
      <c r="BQ250" s="419"/>
      <c r="BR250" s="419"/>
      <c r="BS250" s="420"/>
      <c r="BT250" s="424">
        <v>1</v>
      </c>
      <c r="BU250" s="424"/>
      <c r="BV250" s="424"/>
      <c r="BW250" s="424"/>
      <c r="BX250" s="424"/>
      <c r="BY250" s="424"/>
      <c r="BZ250" s="424"/>
      <c r="CA250" s="424"/>
      <c r="CB250" s="424"/>
      <c r="CC250" s="424"/>
      <c r="CD250" s="424"/>
      <c r="CE250" s="424"/>
      <c r="CF250" s="424"/>
      <c r="CG250" s="424"/>
      <c r="CH250" s="424"/>
      <c r="CI250" s="424"/>
      <c r="CJ250" s="422"/>
      <c r="CK250" s="422"/>
      <c r="CL250" s="422"/>
      <c r="CM250" s="422"/>
      <c r="CN250" s="422"/>
      <c r="CO250" s="422"/>
      <c r="CP250" s="422"/>
      <c r="CQ250" s="422"/>
      <c r="CR250" s="422"/>
      <c r="CS250" s="422"/>
      <c r="CT250" s="422"/>
      <c r="CU250" s="422"/>
      <c r="CV250" s="422"/>
      <c r="CW250" s="422"/>
      <c r="CX250" s="422"/>
      <c r="CY250" s="422"/>
      <c r="CZ250" s="422"/>
      <c r="DA250" s="422"/>
    </row>
    <row r="251" spans="1:105" s="124" customFormat="1" ht="14.25">
      <c r="A251" s="417" t="s">
        <v>214</v>
      </c>
      <c r="B251" s="417"/>
      <c r="C251" s="417"/>
      <c r="D251" s="417"/>
      <c r="E251" s="417"/>
      <c r="F251" s="417"/>
      <c r="G251" s="417"/>
      <c r="H251" s="418" t="s">
        <v>340</v>
      </c>
      <c r="I251" s="419"/>
      <c r="J251" s="419"/>
      <c r="K251" s="419"/>
      <c r="L251" s="419"/>
      <c r="M251" s="419"/>
      <c r="N251" s="419"/>
      <c r="O251" s="419"/>
      <c r="P251" s="419"/>
      <c r="Q251" s="419"/>
      <c r="R251" s="419"/>
      <c r="S251" s="419"/>
      <c r="T251" s="419"/>
      <c r="U251" s="419"/>
      <c r="V251" s="419"/>
      <c r="W251" s="419"/>
      <c r="X251" s="419"/>
      <c r="Y251" s="419"/>
      <c r="Z251" s="419"/>
      <c r="AA251" s="419"/>
      <c r="AB251" s="419"/>
      <c r="AC251" s="419"/>
      <c r="AD251" s="419"/>
      <c r="AE251" s="419"/>
      <c r="AF251" s="419"/>
      <c r="AG251" s="419"/>
      <c r="AH251" s="419"/>
      <c r="AI251" s="419"/>
      <c r="AJ251" s="419"/>
      <c r="AK251" s="419"/>
      <c r="AL251" s="419"/>
      <c r="AM251" s="419"/>
      <c r="AN251" s="419"/>
      <c r="AO251" s="419"/>
      <c r="AP251" s="419"/>
      <c r="AQ251" s="419"/>
      <c r="AR251" s="419"/>
      <c r="AS251" s="419"/>
      <c r="AT251" s="419"/>
      <c r="AU251" s="419"/>
      <c r="AV251" s="419"/>
      <c r="AW251" s="419"/>
      <c r="AX251" s="419"/>
      <c r="AY251" s="419"/>
      <c r="AZ251" s="419"/>
      <c r="BA251" s="419"/>
      <c r="BB251" s="419"/>
      <c r="BC251" s="419"/>
      <c r="BD251" s="419"/>
      <c r="BE251" s="419"/>
      <c r="BF251" s="419"/>
      <c r="BG251" s="419"/>
      <c r="BH251" s="419"/>
      <c r="BI251" s="419"/>
      <c r="BJ251" s="419"/>
      <c r="BK251" s="419"/>
      <c r="BL251" s="419"/>
      <c r="BM251" s="419"/>
      <c r="BN251" s="419"/>
      <c r="BO251" s="419"/>
      <c r="BP251" s="419"/>
      <c r="BQ251" s="419"/>
      <c r="BR251" s="419"/>
      <c r="BS251" s="420"/>
      <c r="BT251" s="424">
        <v>1</v>
      </c>
      <c r="BU251" s="424"/>
      <c r="BV251" s="424"/>
      <c r="BW251" s="424"/>
      <c r="BX251" s="424"/>
      <c r="BY251" s="424"/>
      <c r="BZ251" s="424"/>
      <c r="CA251" s="424"/>
      <c r="CB251" s="424"/>
      <c r="CC251" s="424"/>
      <c r="CD251" s="424"/>
      <c r="CE251" s="424"/>
      <c r="CF251" s="424"/>
      <c r="CG251" s="424"/>
      <c r="CH251" s="424"/>
      <c r="CI251" s="424"/>
      <c r="CJ251" s="422">
        <v>229612.8</v>
      </c>
      <c r="CK251" s="422"/>
      <c r="CL251" s="422"/>
      <c r="CM251" s="422"/>
      <c r="CN251" s="422"/>
      <c r="CO251" s="422"/>
      <c r="CP251" s="422"/>
      <c r="CQ251" s="422"/>
      <c r="CR251" s="422"/>
      <c r="CS251" s="422"/>
      <c r="CT251" s="422"/>
      <c r="CU251" s="422"/>
      <c r="CV251" s="422"/>
      <c r="CW251" s="422"/>
      <c r="CX251" s="422"/>
      <c r="CY251" s="422"/>
      <c r="CZ251" s="422"/>
      <c r="DA251" s="422"/>
    </row>
    <row r="252" spans="1:105" s="124" customFormat="1" ht="14.25">
      <c r="A252" s="417" t="s">
        <v>341</v>
      </c>
      <c r="B252" s="417"/>
      <c r="C252" s="417"/>
      <c r="D252" s="417"/>
      <c r="E252" s="417"/>
      <c r="F252" s="417"/>
      <c r="G252" s="417"/>
      <c r="H252" s="459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0"/>
      <c r="BB252" s="460"/>
      <c r="BC252" s="460"/>
      <c r="BD252" s="460"/>
      <c r="BE252" s="460"/>
      <c r="BF252" s="460"/>
      <c r="BG252" s="460"/>
      <c r="BH252" s="460"/>
      <c r="BI252" s="460"/>
      <c r="BJ252" s="460"/>
      <c r="BK252" s="460"/>
      <c r="BL252" s="460"/>
      <c r="BM252" s="460"/>
      <c r="BN252" s="460"/>
      <c r="BO252" s="460"/>
      <c r="BP252" s="460"/>
      <c r="BQ252" s="460"/>
      <c r="BR252" s="460"/>
      <c r="BS252" s="461"/>
      <c r="BT252" s="424"/>
      <c r="BU252" s="424"/>
      <c r="BV252" s="424"/>
      <c r="BW252" s="424"/>
      <c r="BX252" s="424"/>
      <c r="BY252" s="424"/>
      <c r="BZ252" s="424"/>
      <c r="CA252" s="424"/>
      <c r="CB252" s="424"/>
      <c r="CC252" s="424"/>
      <c r="CD252" s="424"/>
      <c r="CE252" s="424"/>
      <c r="CF252" s="424"/>
      <c r="CG252" s="424"/>
      <c r="CH252" s="424"/>
      <c r="CI252" s="424"/>
      <c r="CJ252" s="422"/>
      <c r="CK252" s="422"/>
      <c r="CL252" s="422"/>
      <c r="CM252" s="422"/>
      <c r="CN252" s="422"/>
      <c r="CO252" s="422"/>
      <c r="CP252" s="422"/>
      <c r="CQ252" s="422"/>
      <c r="CR252" s="422"/>
      <c r="CS252" s="422"/>
      <c r="CT252" s="422"/>
      <c r="CU252" s="422"/>
      <c r="CV252" s="422"/>
      <c r="CW252" s="422"/>
      <c r="CX252" s="422"/>
      <c r="CY252" s="422"/>
      <c r="CZ252" s="422"/>
      <c r="DA252" s="422"/>
    </row>
    <row r="253" spans="1:105" s="124" customFormat="1" ht="14.25">
      <c r="A253" s="417"/>
      <c r="B253" s="417"/>
      <c r="C253" s="417"/>
      <c r="D253" s="417"/>
      <c r="E253" s="417"/>
      <c r="F253" s="417"/>
      <c r="G253" s="417"/>
      <c r="H253" s="443" t="s">
        <v>192</v>
      </c>
      <c r="I253" s="427"/>
      <c r="J253" s="427"/>
      <c r="K253" s="427"/>
      <c r="L253" s="427"/>
      <c r="M253" s="427"/>
      <c r="N253" s="427"/>
      <c r="O253" s="427"/>
      <c r="P253" s="427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27"/>
      <c r="AB253" s="427"/>
      <c r="AC253" s="427"/>
      <c r="AD253" s="427"/>
      <c r="AE253" s="427"/>
      <c r="AF253" s="427"/>
      <c r="AG253" s="427"/>
      <c r="AH253" s="427"/>
      <c r="AI253" s="427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427"/>
      <c r="AV253" s="427"/>
      <c r="AW253" s="427"/>
      <c r="AX253" s="427"/>
      <c r="AY253" s="427"/>
      <c r="AZ253" s="427"/>
      <c r="BA253" s="427"/>
      <c r="BB253" s="427"/>
      <c r="BC253" s="427"/>
      <c r="BD253" s="427"/>
      <c r="BE253" s="427"/>
      <c r="BF253" s="427"/>
      <c r="BG253" s="427"/>
      <c r="BH253" s="427"/>
      <c r="BI253" s="427"/>
      <c r="BJ253" s="427"/>
      <c r="BK253" s="427"/>
      <c r="BL253" s="427"/>
      <c r="BM253" s="427"/>
      <c r="BN253" s="427"/>
      <c r="BO253" s="427"/>
      <c r="BP253" s="427"/>
      <c r="BQ253" s="427"/>
      <c r="BR253" s="427"/>
      <c r="BS253" s="428"/>
      <c r="BT253" s="430" t="s">
        <v>175</v>
      </c>
      <c r="BU253" s="430"/>
      <c r="BV253" s="430"/>
      <c r="BW253" s="430"/>
      <c r="BX253" s="430"/>
      <c r="BY253" s="430"/>
      <c r="BZ253" s="430"/>
      <c r="CA253" s="430"/>
      <c r="CB253" s="430"/>
      <c r="CC253" s="430"/>
      <c r="CD253" s="430"/>
      <c r="CE253" s="430"/>
      <c r="CF253" s="430"/>
      <c r="CG253" s="430"/>
      <c r="CH253" s="430"/>
      <c r="CI253" s="430"/>
      <c r="CJ253" s="439">
        <f>SUM(CJ250:CJ252)</f>
        <v>229612.8</v>
      </c>
      <c r="CK253" s="439"/>
      <c r="CL253" s="439"/>
      <c r="CM253" s="439"/>
      <c r="CN253" s="439"/>
      <c r="CO253" s="439"/>
      <c r="CP253" s="439"/>
      <c r="CQ253" s="439"/>
      <c r="CR253" s="439"/>
      <c r="CS253" s="439"/>
      <c r="CT253" s="439"/>
      <c r="CU253" s="439"/>
      <c r="CV253" s="439"/>
      <c r="CW253" s="439"/>
      <c r="CX253" s="439"/>
      <c r="CY253" s="439"/>
      <c r="CZ253" s="439"/>
      <c r="DA253" s="439"/>
    </row>
    <row r="254" spans="1:105" s="124" customFormat="1" ht="14.25">
      <c r="A254" s="132"/>
      <c r="B254" s="132"/>
      <c r="C254" s="132"/>
      <c r="D254" s="132"/>
      <c r="E254" s="132"/>
      <c r="F254" s="132"/>
      <c r="G254" s="132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</row>
    <row r="255" spans="1:105" s="124" customFormat="1" ht="36" customHeight="1">
      <c r="A255" s="440" t="s">
        <v>342</v>
      </c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  <c r="AJ255" s="440"/>
      <c r="AK255" s="440"/>
      <c r="AL255" s="440"/>
      <c r="AM255" s="440"/>
      <c r="AN255" s="440"/>
      <c r="AO255" s="440"/>
      <c r="AP255" s="440"/>
      <c r="AQ255" s="440"/>
      <c r="AR255" s="440"/>
      <c r="AS255" s="440"/>
      <c r="AT255" s="440"/>
      <c r="AU255" s="440"/>
      <c r="AV255" s="440"/>
      <c r="AW255" s="440"/>
      <c r="AX255" s="440"/>
      <c r="AY255" s="440"/>
      <c r="AZ255" s="440"/>
      <c r="BA255" s="440"/>
      <c r="BB255" s="440"/>
      <c r="BC255" s="440"/>
      <c r="BD255" s="440"/>
      <c r="BE255" s="440"/>
      <c r="BF255" s="440"/>
      <c r="BG255" s="440"/>
      <c r="BH255" s="440"/>
      <c r="BI255" s="440"/>
      <c r="BJ255" s="440"/>
      <c r="BK255" s="440"/>
      <c r="BL255" s="440"/>
      <c r="BM255" s="440"/>
      <c r="BN255" s="440"/>
      <c r="BO255" s="440"/>
      <c r="BP255" s="440"/>
      <c r="BQ255" s="440"/>
      <c r="BR255" s="440"/>
      <c r="BS255" s="440"/>
      <c r="BT255" s="440"/>
      <c r="BU255" s="440"/>
      <c r="BV255" s="440"/>
      <c r="BW255" s="440"/>
      <c r="BX255" s="440"/>
      <c r="BY255" s="440"/>
      <c r="BZ255" s="440"/>
      <c r="CA255" s="440"/>
      <c r="CB255" s="440"/>
      <c r="CC255" s="440"/>
      <c r="CD255" s="440"/>
      <c r="CE255" s="440"/>
      <c r="CF255" s="440"/>
      <c r="CG255" s="440"/>
      <c r="CH255" s="440"/>
      <c r="CI255" s="440"/>
      <c r="CJ255" s="440"/>
      <c r="CK255" s="440"/>
      <c r="CL255" s="440"/>
      <c r="CM255" s="440"/>
      <c r="CN255" s="440"/>
      <c r="CO255" s="440"/>
      <c r="CP255" s="440"/>
      <c r="CQ255" s="440"/>
      <c r="CR255" s="440"/>
      <c r="CS255" s="440"/>
      <c r="CT255" s="440"/>
      <c r="CU255" s="440"/>
      <c r="CV255" s="440"/>
      <c r="CW255" s="440"/>
      <c r="CX255" s="440"/>
      <c r="CY255" s="440"/>
      <c r="CZ255" s="440"/>
      <c r="DA255" s="440"/>
    </row>
    <row r="256" spans="1:105" s="124" customFormat="1" ht="14.25">
      <c r="A256" s="132"/>
      <c r="B256" s="132"/>
      <c r="C256" s="132"/>
      <c r="D256" s="132"/>
      <c r="E256" s="132"/>
      <c r="F256" s="132"/>
      <c r="G256" s="132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4"/>
      <c r="DA256" s="134"/>
    </row>
    <row r="257" spans="1:105" s="124" customFormat="1" ht="14.25">
      <c r="A257" s="417" t="s">
        <v>42</v>
      </c>
      <c r="B257" s="417"/>
      <c r="C257" s="417"/>
      <c r="D257" s="417"/>
      <c r="E257" s="417"/>
      <c r="F257" s="417"/>
      <c r="G257" s="417"/>
      <c r="H257" s="418" t="s">
        <v>339</v>
      </c>
      <c r="I257" s="419"/>
      <c r="J257" s="419"/>
      <c r="K257" s="419"/>
      <c r="L257" s="419"/>
      <c r="M257" s="419"/>
      <c r="N257" s="419"/>
      <c r="O257" s="419"/>
      <c r="P257" s="419"/>
      <c r="Q257" s="419"/>
      <c r="R257" s="419"/>
      <c r="S257" s="419"/>
      <c r="T257" s="419"/>
      <c r="U257" s="419"/>
      <c r="V257" s="419"/>
      <c r="W257" s="419"/>
      <c r="X257" s="419"/>
      <c r="Y257" s="419"/>
      <c r="Z257" s="419"/>
      <c r="AA257" s="419"/>
      <c r="AB257" s="419"/>
      <c r="AC257" s="419"/>
      <c r="AD257" s="419"/>
      <c r="AE257" s="419"/>
      <c r="AF257" s="419"/>
      <c r="AG257" s="419"/>
      <c r="AH257" s="419"/>
      <c r="AI257" s="419"/>
      <c r="AJ257" s="419"/>
      <c r="AK257" s="419"/>
      <c r="AL257" s="419"/>
      <c r="AM257" s="419"/>
      <c r="AN257" s="419"/>
      <c r="AO257" s="419"/>
      <c r="AP257" s="419"/>
      <c r="AQ257" s="419"/>
      <c r="AR257" s="419"/>
      <c r="AS257" s="419"/>
      <c r="AT257" s="419"/>
      <c r="AU257" s="419"/>
      <c r="AV257" s="419"/>
      <c r="AW257" s="419"/>
      <c r="AX257" s="419"/>
      <c r="AY257" s="419"/>
      <c r="AZ257" s="419"/>
      <c r="BA257" s="419"/>
      <c r="BB257" s="419"/>
      <c r="BC257" s="419"/>
      <c r="BD257" s="419"/>
      <c r="BE257" s="419"/>
      <c r="BF257" s="419"/>
      <c r="BG257" s="419"/>
      <c r="BH257" s="419"/>
      <c r="BI257" s="419"/>
      <c r="BJ257" s="419"/>
      <c r="BK257" s="419"/>
      <c r="BL257" s="419"/>
      <c r="BM257" s="419"/>
      <c r="BN257" s="419"/>
      <c r="BO257" s="419"/>
      <c r="BP257" s="419"/>
      <c r="BQ257" s="419"/>
      <c r="BR257" s="419"/>
      <c r="BS257" s="420"/>
      <c r="BT257" s="424">
        <v>1</v>
      </c>
      <c r="BU257" s="424"/>
      <c r="BV257" s="424"/>
      <c r="BW257" s="424"/>
      <c r="BX257" s="424"/>
      <c r="BY257" s="424"/>
      <c r="BZ257" s="424"/>
      <c r="CA257" s="424"/>
      <c r="CB257" s="424"/>
      <c r="CC257" s="424"/>
      <c r="CD257" s="424"/>
      <c r="CE257" s="424"/>
      <c r="CF257" s="424"/>
      <c r="CG257" s="424"/>
      <c r="CH257" s="424"/>
      <c r="CI257" s="424"/>
      <c r="CJ257" s="399">
        <v>100296</v>
      </c>
      <c r="CK257" s="399"/>
      <c r="CL257" s="399"/>
      <c r="CM257" s="399"/>
      <c r="CN257" s="399"/>
      <c r="CO257" s="399"/>
      <c r="CP257" s="399"/>
      <c r="CQ257" s="399"/>
      <c r="CR257" s="399"/>
      <c r="CS257" s="399"/>
      <c r="CT257" s="399"/>
      <c r="CU257" s="399"/>
      <c r="CV257" s="399"/>
      <c r="CW257" s="399"/>
      <c r="CX257" s="399"/>
      <c r="CY257" s="399"/>
      <c r="CZ257" s="399"/>
      <c r="DA257" s="399"/>
    </row>
    <row r="258" spans="1:105" s="124" customFormat="1" ht="14.25">
      <c r="A258" s="417" t="s">
        <v>214</v>
      </c>
      <c r="B258" s="417"/>
      <c r="C258" s="417"/>
      <c r="D258" s="417"/>
      <c r="E258" s="417"/>
      <c r="F258" s="417"/>
      <c r="G258" s="417"/>
      <c r="H258" s="418" t="s">
        <v>343</v>
      </c>
      <c r="I258" s="419"/>
      <c r="J258" s="419"/>
      <c r="K258" s="419"/>
      <c r="L258" s="419"/>
      <c r="M258" s="419"/>
      <c r="N258" s="419"/>
      <c r="O258" s="419"/>
      <c r="P258" s="419"/>
      <c r="Q258" s="419"/>
      <c r="R258" s="419"/>
      <c r="S258" s="419"/>
      <c r="T258" s="419"/>
      <c r="U258" s="419"/>
      <c r="V258" s="419"/>
      <c r="W258" s="419"/>
      <c r="X258" s="419"/>
      <c r="Y258" s="419"/>
      <c r="Z258" s="419"/>
      <c r="AA258" s="419"/>
      <c r="AB258" s="419"/>
      <c r="AC258" s="419"/>
      <c r="AD258" s="419"/>
      <c r="AE258" s="419"/>
      <c r="AF258" s="419"/>
      <c r="AG258" s="419"/>
      <c r="AH258" s="419"/>
      <c r="AI258" s="419"/>
      <c r="AJ258" s="419"/>
      <c r="AK258" s="419"/>
      <c r="AL258" s="419"/>
      <c r="AM258" s="419"/>
      <c r="AN258" s="419"/>
      <c r="AO258" s="419"/>
      <c r="AP258" s="419"/>
      <c r="AQ258" s="419"/>
      <c r="AR258" s="419"/>
      <c r="AS258" s="419"/>
      <c r="AT258" s="419"/>
      <c r="AU258" s="419"/>
      <c r="AV258" s="419"/>
      <c r="AW258" s="419"/>
      <c r="AX258" s="419"/>
      <c r="AY258" s="419"/>
      <c r="AZ258" s="419"/>
      <c r="BA258" s="419"/>
      <c r="BB258" s="419"/>
      <c r="BC258" s="419"/>
      <c r="BD258" s="419"/>
      <c r="BE258" s="419"/>
      <c r="BF258" s="419"/>
      <c r="BG258" s="419"/>
      <c r="BH258" s="419"/>
      <c r="BI258" s="419"/>
      <c r="BJ258" s="419"/>
      <c r="BK258" s="419"/>
      <c r="BL258" s="419"/>
      <c r="BM258" s="419"/>
      <c r="BN258" s="419"/>
      <c r="BO258" s="419"/>
      <c r="BP258" s="419"/>
      <c r="BQ258" s="419"/>
      <c r="BR258" s="419"/>
      <c r="BS258" s="420"/>
      <c r="BT258" s="424">
        <v>1</v>
      </c>
      <c r="BU258" s="424"/>
      <c r="BV258" s="424"/>
      <c r="BW258" s="424"/>
      <c r="BX258" s="424"/>
      <c r="BY258" s="424"/>
      <c r="BZ258" s="424"/>
      <c r="CA258" s="424"/>
      <c r="CB258" s="424"/>
      <c r="CC258" s="424"/>
      <c r="CD258" s="424"/>
      <c r="CE258" s="424"/>
      <c r="CF258" s="424"/>
      <c r="CG258" s="424"/>
      <c r="CH258" s="424"/>
      <c r="CI258" s="424"/>
      <c r="CJ258" s="399">
        <v>9600</v>
      </c>
      <c r="CK258" s="399"/>
      <c r="CL258" s="399"/>
      <c r="CM258" s="399"/>
      <c r="CN258" s="399"/>
      <c r="CO258" s="399"/>
      <c r="CP258" s="399"/>
      <c r="CQ258" s="399"/>
      <c r="CR258" s="399"/>
      <c r="CS258" s="399"/>
      <c r="CT258" s="399"/>
      <c r="CU258" s="399"/>
      <c r="CV258" s="399"/>
      <c r="CW258" s="399"/>
      <c r="CX258" s="399"/>
      <c r="CY258" s="399"/>
      <c r="CZ258" s="399"/>
      <c r="DA258" s="399"/>
    </row>
    <row r="259" spans="1:105" s="124" customFormat="1" ht="14.25">
      <c r="A259" s="417" t="s">
        <v>225</v>
      </c>
      <c r="B259" s="417"/>
      <c r="C259" s="417"/>
      <c r="D259" s="417"/>
      <c r="E259" s="417"/>
      <c r="F259" s="417"/>
      <c r="G259" s="417"/>
      <c r="H259" s="418" t="s">
        <v>344</v>
      </c>
      <c r="I259" s="419"/>
      <c r="J259" s="419"/>
      <c r="K259" s="419"/>
      <c r="L259" s="419"/>
      <c r="M259" s="419"/>
      <c r="N259" s="419"/>
      <c r="O259" s="419"/>
      <c r="P259" s="419"/>
      <c r="Q259" s="419"/>
      <c r="R259" s="419"/>
      <c r="S259" s="419"/>
      <c r="T259" s="419"/>
      <c r="U259" s="419"/>
      <c r="V259" s="419"/>
      <c r="W259" s="419"/>
      <c r="X259" s="419"/>
      <c r="Y259" s="419"/>
      <c r="Z259" s="419"/>
      <c r="AA259" s="419"/>
      <c r="AB259" s="419"/>
      <c r="AC259" s="419"/>
      <c r="AD259" s="419"/>
      <c r="AE259" s="419"/>
      <c r="AF259" s="419"/>
      <c r="AG259" s="419"/>
      <c r="AH259" s="419"/>
      <c r="AI259" s="419"/>
      <c r="AJ259" s="419"/>
      <c r="AK259" s="419"/>
      <c r="AL259" s="419"/>
      <c r="AM259" s="419"/>
      <c r="AN259" s="419"/>
      <c r="AO259" s="419"/>
      <c r="AP259" s="419"/>
      <c r="AQ259" s="419"/>
      <c r="AR259" s="419"/>
      <c r="AS259" s="419"/>
      <c r="AT259" s="419"/>
      <c r="AU259" s="419"/>
      <c r="AV259" s="419"/>
      <c r="AW259" s="419"/>
      <c r="AX259" s="419"/>
      <c r="AY259" s="419"/>
      <c r="AZ259" s="419"/>
      <c r="BA259" s="419"/>
      <c r="BB259" s="419"/>
      <c r="BC259" s="419"/>
      <c r="BD259" s="419"/>
      <c r="BE259" s="419"/>
      <c r="BF259" s="419"/>
      <c r="BG259" s="419"/>
      <c r="BH259" s="419"/>
      <c r="BI259" s="419"/>
      <c r="BJ259" s="419"/>
      <c r="BK259" s="419"/>
      <c r="BL259" s="419"/>
      <c r="BM259" s="419"/>
      <c r="BN259" s="419"/>
      <c r="BO259" s="419"/>
      <c r="BP259" s="419"/>
      <c r="BQ259" s="419"/>
      <c r="BR259" s="419"/>
      <c r="BS259" s="420"/>
      <c r="BT259" s="424">
        <v>4</v>
      </c>
      <c r="BU259" s="424"/>
      <c r="BV259" s="424"/>
      <c r="BW259" s="424"/>
      <c r="BX259" s="424"/>
      <c r="BY259" s="424"/>
      <c r="BZ259" s="424"/>
      <c r="CA259" s="424"/>
      <c r="CB259" s="424"/>
      <c r="CC259" s="424"/>
      <c r="CD259" s="424"/>
      <c r="CE259" s="424"/>
      <c r="CF259" s="424"/>
      <c r="CG259" s="424"/>
      <c r="CH259" s="424"/>
      <c r="CI259" s="424"/>
      <c r="CJ259" s="399">
        <v>26269.52</v>
      </c>
      <c r="CK259" s="399"/>
      <c r="CL259" s="399"/>
      <c r="CM259" s="399"/>
      <c r="CN259" s="399"/>
      <c r="CO259" s="399"/>
      <c r="CP259" s="399"/>
      <c r="CQ259" s="399"/>
      <c r="CR259" s="399"/>
      <c r="CS259" s="399"/>
      <c r="CT259" s="399"/>
      <c r="CU259" s="399"/>
      <c r="CV259" s="399"/>
      <c r="CW259" s="399"/>
      <c r="CX259" s="399"/>
      <c r="CY259" s="399"/>
      <c r="CZ259" s="399"/>
      <c r="DA259" s="399"/>
    </row>
    <row r="260" spans="1:105" s="124" customFormat="1" ht="14.25">
      <c r="A260" s="417" t="s">
        <v>274</v>
      </c>
      <c r="B260" s="417"/>
      <c r="C260" s="417"/>
      <c r="D260" s="417"/>
      <c r="E260" s="417"/>
      <c r="F260" s="417"/>
      <c r="G260" s="417"/>
      <c r="H260" s="418" t="s">
        <v>406</v>
      </c>
      <c r="I260" s="419"/>
      <c r="J260" s="419"/>
      <c r="K260" s="419"/>
      <c r="L260" s="419"/>
      <c r="M260" s="419"/>
      <c r="N260" s="419"/>
      <c r="O260" s="419"/>
      <c r="P260" s="419"/>
      <c r="Q260" s="419"/>
      <c r="R260" s="419"/>
      <c r="S260" s="419"/>
      <c r="T260" s="419"/>
      <c r="U260" s="419"/>
      <c r="V260" s="419"/>
      <c r="W260" s="419"/>
      <c r="X260" s="419"/>
      <c r="Y260" s="419"/>
      <c r="Z260" s="419"/>
      <c r="AA260" s="419"/>
      <c r="AB260" s="419"/>
      <c r="AC260" s="419"/>
      <c r="AD260" s="419"/>
      <c r="AE260" s="419"/>
      <c r="AF260" s="419"/>
      <c r="AG260" s="419"/>
      <c r="AH260" s="419"/>
      <c r="AI260" s="419"/>
      <c r="AJ260" s="419"/>
      <c r="AK260" s="419"/>
      <c r="AL260" s="419"/>
      <c r="AM260" s="419"/>
      <c r="AN260" s="419"/>
      <c r="AO260" s="419"/>
      <c r="AP260" s="419"/>
      <c r="AQ260" s="419"/>
      <c r="AR260" s="419"/>
      <c r="AS260" s="419"/>
      <c r="AT260" s="419"/>
      <c r="AU260" s="419"/>
      <c r="AV260" s="419"/>
      <c r="AW260" s="419"/>
      <c r="AX260" s="419"/>
      <c r="AY260" s="419"/>
      <c r="AZ260" s="419"/>
      <c r="BA260" s="419"/>
      <c r="BB260" s="419"/>
      <c r="BC260" s="419"/>
      <c r="BD260" s="419"/>
      <c r="BE260" s="419"/>
      <c r="BF260" s="419"/>
      <c r="BG260" s="419"/>
      <c r="BH260" s="419"/>
      <c r="BI260" s="419"/>
      <c r="BJ260" s="419"/>
      <c r="BK260" s="419"/>
      <c r="BL260" s="419"/>
      <c r="BM260" s="419"/>
      <c r="BN260" s="419"/>
      <c r="BO260" s="419"/>
      <c r="BP260" s="419"/>
      <c r="BQ260" s="419"/>
      <c r="BR260" s="419"/>
      <c r="BS260" s="420"/>
      <c r="BT260" s="424">
        <v>1</v>
      </c>
      <c r="BU260" s="424"/>
      <c r="BV260" s="424"/>
      <c r="BW260" s="424"/>
      <c r="BX260" s="424"/>
      <c r="BY260" s="424"/>
      <c r="BZ260" s="424"/>
      <c r="CA260" s="424"/>
      <c r="CB260" s="424"/>
      <c r="CC260" s="424"/>
      <c r="CD260" s="424"/>
      <c r="CE260" s="424"/>
      <c r="CF260" s="424"/>
      <c r="CG260" s="424"/>
      <c r="CH260" s="424"/>
      <c r="CI260" s="424"/>
      <c r="CJ260" s="399">
        <v>14400</v>
      </c>
      <c r="CK260" s="399"/>
      <c r="CL260" s="399"/>
      <c r="CM260" s="399"/>
      <c r="CN260" s="399"/>
      <c r="CO260" s="399"/>
      <c r="CP260" s="399"/>
      <c r="CQ260" s="399"/>
      <c r="CR260" s="399"/>
      <c r="CS260" s="399"/>
      <c r="CT260" s="399"/>
      <c r="CU260" s="399"/>
      <c r="CV260" s="399"/>
      <c r="CW260" s="399"/>
      <c r="CX260" s="399"/>
      <c r="CY260" s="399"/>
      <c r="CZ260" s="399"/>
      <c r="DA260" s="399"/>
    </row>
    <row r="261" spans="1:105" s="124" customFormat="1" ht="14.25">
      <c r="A261" s="417" t="s">
        <v>275</v>
      </c>
      <c r="B261" s="417"/>
      <c r="C261" s="417"/>
      <c r="D261" s="417"/>
      <c r="E261" s="417"/>
      <c r="F261" s="417"/>
      <c r="G261" s="417"/>
      <c r="H261" s="418" t="s">
        <v>345</v>
      </c>
      <c r="I261" s="419"/>
      <c r="J261" s="419"/>
      <c r="K261" s="419"/>
      <c r="L261" s="419"/>
      <c r="M261" s="419"/>
      <c r="N261" s="419"/>
      <c r="O261" s="419"/>
      <c r="P261" s="419"/>
      <c r="Q261" s="419"/>
      <c r="R261" s="419"/>
      <c r="S261" s="419"/>
      <c r="T261" s="419"/>
      <c r="U261" s="419"/>
      <c r="V261" s="419"/>
      <c r="W261" s="419"/>
      <c r="X261" s="419"/>
      <c r="Y261" s="419"/>
      <c r="Z261" s="419"/>
      <c r="AA261" s="419"/>
      <c r="AB261" s="419"/>
      <c r="AC261" s="419"/>
      <c r="AD261" s="419"/>
      <c r="AE261" s="419"/>
      <c r="AF261" s="419"/>
      <c r="AG261" s="419"/>
      <c r="AH261" s="419"/>
      <c r="AI261" s="419"/>
      <c r="AJ261" s="419"/>
      <c r="AK261" s="419"/>
      <c r="AL261" s="419"/>
      <c r="AM261" s="419"/>
      <c r="AN261" s="419"/>
      <c r="AO261" s="419"/>
      <c r="AP261" s="419"/>
      <c r="AQ261" s="419"/>
      <c r="AR261" s="419"/>
      <c r="AS261" s="419"/>
      <c r="AT261" s="419"/>
      <c r="AU261" s="419"/>
      <c r="AV261" s="419"/>
      <c r="AW261" s="419"/>
      <c r="AX261" s="419"/>
      <c r="AY261" s="419"/>
      <c r="AZ261" s="419"/>
      <c r="BA261" s="419"/>
      <c r="BB261" s="419"/>
      <c r="BC261" s="419"/>
      <c r="BD261" s="419"/>
      <c r="BE261" s="419"/>
      <c r="BF261" s="419"/>
      <c r="BG261" s="419"/>
      <c r="BH261" s="419"/>
      <c r="BI261" s="419"/>
      <c r="BJ261" s="419"/>
      <c r="BK261" s="419"/>
      <c r="BL261" s="419"/>
      <c r="BM261" s="419"/>
      <c r="BN261" s="419"/>
      <c r="BO261" s="419"/>
      <c r="BP261" s="419"/>
      <c r="BQ261" s="419"/>
      <c r="BR261" s="419"/>
      <c r="BS261" s="420"/>
      <c r="BT261" s="424">
        <v>1</v>
      </c>
      <c r="BU261" s="424"/>
      <c r="BV261" s="424"/>
      <c r="BW261" s="424"/>
      <c r="BX261" s="424"/>
      <c r="BY261" s="424"/>
      <c r="BZ261" s="424"/>
      <c r="CA261" s="424"/>
      <c r="CB261" s="424"/>
      <c r="CC261" s="424"/>
      <c r="CD261" s="424"/>
      <c r="CE261" s="424"/>
      <c r="CF261" s="424"/>
      <c r="CG261" s="424"/>
      <c r="CH261" s="424"/>
      <c r="CI261" s="424"/>
      <c r="CJ261" s="399">
        <v>12560</v>
      </c>
      <c r="CK261" s="399"/>
      <c r="CL261" s="399"/>
      <c r="CM261" s="399"/>
      <c r="CN261" s="399"/>
      <c r="CO261" s="399"/>
      <c r="CP261" s="399"/>
      <c r="CQ261" s="399"/>
      <c r="CR261" s="399"/>
      <c r="CS261" s="399"/>
      <c r="CT261" s="399"/>
      <c r="CU261" s="399"/>
      <c r="CV261" s="399"/>
      <c r="CW261" s="399"/>
      <c r="CX261" s="399"/>
      <c r="CY261" s="399"/>
      <c r="CZ261" s="399"/>
      <c r="DA261" s="399"/>
    </row>
    <row r="262" spans="1:105" s="124" customFormat="1" ht="14.25">
      <c r="A262" s="417" t="s">
        <v>276</v>
      </c>
      <c r="B262" s="417"/>
      <c r="C262" s="417"/>
      <c r="D262" s="417"/>
      <c r="E262" s="417"/>
      <c r="F262" s="417"/>
      <c r="G262" s="417"/>
      <c r="H262" s="418" t="s">
        <v>346</v>
      </c>
      <c r="I262" s="419"/>
      <c r="J262" s="419"/>
      <c r="K262" s="419"/>
      <c r="L262" s="419"/>
      <c r="M262" s="419"/>
      <c r="N262" s="419"/>
      <c r="O262" s="419"/>
      <c r="P262" s="419"/>
      <c r="Q262" s="419"/>
      <c r="R262" s="419"/>
      <c r="S262" s="419"/>
      <c r="T262" s="419"/>
      <c r="U262" s="419"/>
      <c r="V262" s="419"/>
      <c r="W262" s="419"/>
      <c r="X262" s="419"/>
      <c r="Y262" s="419"/>
      <c r="Z262" s="419"/>
      <c r="AA262" s="419"/>
      <c r="AB262" s="419"/>
      <c r="AC262" s="419"/>
      <c r="AD262" s="419"/>
      <c r="AE262" s="419"/>
      <c r="AF262" s="419"/>
      <c r="AG262" s="419"/>
      <c r="AH262" s="419"/>
      <c r="AI262" s="419"/>
      <c r="AJ262" s="419"/>
      <c r="AK262" s="419"/>
      <c r="AL262" s="419"/>
      <c r="AM262" s="419"/>
      <c r="AN262" s="419"/>
      <c r="AO262" s="419"/>
      <c r="AP262" s="419"/>
      <c r="AQ262" s="419"/>
      <c r="AR262" s="419"/>
      <c r="AS262" s="419"/>
      <c r="AT262" s="419"/>
      <c r="AU262" s="419"/>
      <c r="AV262" s="419"/>
      <c r="AW262" s="419"/>
      <c r="AX262" s="419"/>
      <c r="AY262" s="419"/>
      <c r="AZ262" s="419"/>
      <c r="BA262" s="419"/>
      <c r="BB262" s="419"/>
      <c r="BC262" s="419"/>
      <c r="BD262" s="419"/>
      <c r="BE262" s="419"/>
      <c r="BF262" s="419"/>
      <c r="BG262" s="419"/>
      <c r="BH262" s="419"/>
      <c r="BI262" s="419"/>
      <c r="BJ262" s="419"/>
      <c r="BK262" s="419"/>
      <c r="BL262" s="419"/>
      <c r="BM262" s="419"/>
      <c r="BN262" s="419"/>
      <c r="BO262" s="419"/>
      <c r="BP262" s="419"/>
      <c r="BQ262" s="419"/>
      <c r="BR262" s="419"/>
      <c r="BS262" s="420"/>
      <c r="BT262" s="424">
        <v>1</v>
      </c>
      <c r="BU262" s="424"/>
      <c r="BV262" s="424"/>
      <c r="BW262" s="424"/>
      <c r="BX262" s="424"/>
      <c r="BY262" s="424"/>
      <c r="BZ262" s="424"/>
      <c r="CA262" s="424"/>
      <c r="CB262" s="424"/>
      <c r="CC262" s="424"/>
      <c r="CD262" s="424"/>
      <c r="CE262" s="424"/>
      <c r="CF262" s="424"/>
      <c r="CG262" s="424"/>
      <c r="CH262" s="424"/>
      <c r="CI262" s="424"/>
      <c r="CJ262" s="399">
        <v>2374</v>
      </c>
      <c r="CK262" s="399"/>
      <c r="CL262" s="399"/>
      <c r="CM262" s="399"/>
      <c r="CN262" s="399"/>
      <c r="CO262" s="399"/>
      <c r="CP262" s="399"/>
      <c r="CQ262" s="399"/>
      <c r="CR262" s="399"/>
      <c r="CS262" s="399"/>
      <c r="CT262" s="399"/>
      <c r="CU262" s="399"/>
      <c r="CV262" s="399"/>
      <c r="CW262" s="399"/>
      <c r="CX262" s="399"/>
      <c r="CY262" s="399"/>
      <c r="CZ262" s="399"/>
      <c r="DA262" s="399"/>
    </row>
    <row r="263" spans="1:105" s="124" customFormat="1" ht="14.25">
      <c r="A263" s="417" t="s">
        <v>277</v>
      </c>
      <c r="B263" s="417"/>
      <c r="C263" s="417"/>
      <c r="D263" s="417"/>
      <c r="E263" s="417"/>
      <c r="F263" s="417"/>
      <c r="G263" s="417"/>
      <c r="H263" s="418" t="s">
        <v>347</v>
      </c>
      <c r="I263" s="419"/>
      <c r="J263" s="419"/>
      <c r="K263" s="419"/>
      <c r="L263" s="419"/>
      <c r="M263" s="419"/>
      <c r="N263" s="419"/>
      <c r="O263" s="419"/>
      <c r="P263" s="419"/>
      <c r="Q263" s="419"/>
      <c r="R263" s="419"/>
      <c r="S263" s="419"/>
      <c r="T263" s="419"/>
      <c r="U263" s="419"/>
      <c r="V263" s="419"/>
      <c r="W263" s="419"/>
      <c r="X263" s="419"/>
      <c r="Y263" s="419"/>
      <c r="Z263" s="419"/>
      <c r="AA263" s="419"/>
      <c r="AB263" s="419"/>
      <c r="AC263" s="419"/>
      <c r="AD263" s="419"/>
      <c r="AE263" s="419"/>
      <c r="AF263" s="419"/>
      <c r="AG263" s="419"/>
      <c r="AH263" s="419"/>
      <c r="AI263" s="419"/>
      <c r="AJ263" s="419"/>
      <c r="AK263" s="419"/>
      <c r="AL263" s="419"/>
      <c r="AM263" s="419"/>
      <c r="AN263" s="419"/>
      <c r="AO263" s="419"/>
      <c r="AP263" s="419"/>
      <c r="AQ263" s="419"/>
      <c r="AR263" s="419"/>
      <c r="AS263" s="419"/>
      <c r="AT263" s="419"/>
      <c r="AU263" s="419"/>
      <c r="AV263" s="419"/>
      <c r="AW263" s="419"/>
      <c r="AX263" s="419"/>
      <c r="AY263" s="419"/>
      <c r="AZ263" s="419"/>
      <c r="BA263" s="419"/>
      <c r="BB263" s="419"/>
      <c r="BC263" s="419"/>
      <c r="BD263" s="419"/>
      <c r="BE263" s="419"/>
      <c r="BF263" s="419"/>
      <c r="BG263" s="419"/>
      <c r="BH263" s="419"/>
      <c r="BI263" s="419"/>
      <c r="BJ263" s="419"/>
      <c r="BK263" s="419"/>
      <c r="BL263" s="419"/>
      <c r="BM263" s="419"/>
      <c r="BN263" s="419"/>
      <c r="BO263" s="419"/>
      <c r="BP263" s="419"/>
      <c r="BQ263" s="419"/>
      <c r="BR263" s="419"/>
      <c r="BS263" s="420"/>
      <c r="BT263" s="424">
        <v>5</v>
      </c>
      <c r="BU263" s="424"/>
      <c r="BV263" s="424"/>
      <c r="BW263" s="424"/>
      <c r="BX263" s="424"/>
      <c r="BY263" s="424"/>
      <c r="BZ263" s="424"/>
      <c r="CA263" s="424"/>
      <c r="CB263" s="424"/>
      <c r="CC263" s="424"/>
      <c r="CD263" s="424"/>
      <c r="CE263" s="424"/>
      <c r="CF263" s="424"/>
      <c r="CG263" s="424"/>
      <c r="CH263" s="424"/>
      <c r="CI263" s="424"/>
      <c r="CJ263" s="399">
        <v>86073</v>
      </c>
      <c r="CK263" s="399"/>
      <c r="CL263" s="399"/>
      <c r="CM263" s="399"/>
      <c r="CN263" s="399"/>
      <c r="CO263" s="399"/>
      <c r="CP263" s="399"/>
      <c r="CQ263" s="399"/>
      <c r="CR263" s="399"/>
      <c r="CS263" s="399"/>
      <c r="CT263" s="399"/>
      <c r="CU263" s="399"/>
      <c r="CV263" s="399"/>
      <c r="CW263" s="399"/>
      <c r="CX263" s="399"/>
      <c r="CY263" s="399"/>
      <c r="CZ263" s="399"/>
      <c r="DA263" s="399"/>
    </row>
    <row r="264" spans="1:105" s="124" customFormat="1" ht="14.25">
      <c r="A264" s="417" t="s">
        <v>278</v>
      </c>
      <c r="B264" s="417"/>
      <c r="C264" s="417"/>
      <c r="D264" s="417"/>
      <c r="E264" s="417"/>
      <c r="F264" s="417"/>
      <c r="G264" s="417"/>
      <c r="H264" s="418" t="s">
        <v>340</v>
      </c>
      <c r="I264" s="419"/>
      <c r="J264" s="419"/>
      <c r="K264" s="419"/>
      <c r="L264" s="419"/>
      <c r="M264" s="419"/>
      <c r="N264" s="419"/>
      <c r="O264" s="419"/>
      <c r="P264" s="419"/>
      <c r="Q264" s="419"/>
      <c r="R264" s="419"/>
      <c r="S264" s="419"/>
      <c r="T264" s="419"/>
      <c r="U264" s="419"/>
      <c r="V264" s="419"/>
      <c r="W264" s="419"/>
      <c r="X264" s="419"/>
      <c r="Y264" s="419"/>
      <c r="Z264" s="419"/>
      <c r="AA264" s="419"/>
      <c r="AB264" s="419"/>
      <c r="AC264" s="419"/>
      <c r="AD264" s="419"/>
      <c r="AE264" s="419"/>
      <c r="AF264" s="419"/>
      <c r="AG264" s="419"/>
      <c r="AH264" s="419"/>
      <c r="AI264" s="419"/>
      <c r="AJ264" s="419"/>
      <c r="AK264" s="419"/>
      <c r="AL264" s="419"/>
      <c r="AM264" s="419"/>
      <c r="AN264" s="419"/>
      <c r="AO264" s="419"/>
      <c r="AP264" s="419"/>
      <c r="AQ264" s="419"/>
      <c r="AR264" s="419"/>
      <c r="AS264" s="419"/>
      <c r="AT264" s="419"/>
      <c r="AU264" s="419"/>
      <c r="AV264" s="419"/>
      <c r="AW264" s="419"/>
      <c r="AX264" s="419"/>
      <c r="AY264" s="419"/>
      <c r="AZ264" s="419"/>
      <c r="BA264" s="419"/>
      <c r="BB264" s="419"/>
      <c r="BC264" s="419"/>
      <c r="BD264" s="419"/>
      <c r="BE264" s="419"/>
      <c r="BF264" s="419"/>
      <c r="BG264" s="419"/>
      <c r="BH264" s="419"/>
      <c r="BI264" s="419"/>
      <c r="BJ264" s="419"/>
      <c r="BK264" s="419"/>
      <c r="BL264" s="419"/>
      <c r="BM264" s="419"/>
      <c r="BN264" s="419"/>
      <c r="BO264" s="419"/>
      <c r="BP264" s="419"/>
      <c r="BQ264" s="419"/>
      <c r="BR264" s="419"/>
      <c r="BS264" s="420"/>
      <c r="BT264" s="424">
        <v>12</v>
      </c>
      <c r="BU264" s="424"/>
      <c r="BV264" s="424"/>
      <c r="BW264" s="424"/>
      <c r="BX264" s="424"/>
      <c r="BY264" s="424"/>
      <c r="BZ264" s="424"/>
      <c r="CA264" s="424"/>
      <c r="CB264" s="424"/>
      <c r="CC264" s="424"/>
      <c r="CD264" s="424"/>
      <c r="CE264" s="424"/>
      <c r="CF264" s="424"/>
      <c r="CG264" s="424"/>
      <c r="CH264" s="424"/>
      <c r="CI264" s="424"/>
      <c r="CJ264" s="399">
        <v>321458.8</v>
      </c>
      <c r="CK264" s="399"/>
      <c r="CL264" s="399"/>
      <c r="CM264" s="399"/>
      <c r="CN264" s="399"/>
      <c r="CO264" s="399"/>
      <c r="CP264" s="399"/>
      <c r="CQ264" s="399"/>
      <c r="CR264" s="399"/>
      <c r="CS264" s="399"/>
      <c r="CT264" s="399"/>
      <c r="CU264" s="399"/>
      <c r="CV264" s="399"/>
      <c r="CW264" s="399"/>
      <c r="CX264" s="399"/>
      <c r="CY264" s="399"/>
      <c r="CZ264" s="399"/>
      <c r="DA264" s="399"/>
    </row>
    <row r="265" spans="1:105" s="124" customFormat="1" ht="14.25">
      <c r="A265" s="417" t="s">
        <v>279</v>
      </c>
      <c r="B265" s="417"/>
      <c r="C265" s="417"/>
      <c r="D265" s="417"/>
      <c r="E265" s="417"/>
      <c r="F265" s="417"/>
      <c r="G265" s="417"/>
      <c r="H265" s="418" t="s">
        <v>373</v>
      </c>
      <c r="I265" s="419"/>
      <c r="J265" s="419"/>
      <c r="K265" s="419"/>
      <c r="L265" s="419"/>
      <c r="M265" s="419"/>
      <c r="N265" s="419"/>
      <c r="O265" s="419"/>
      <c r="P265" s="419"/>
      <c r="Q265" s="419"/>
      <c r="R265" s="419"/>
      <c r="S265" s="419"/>
      <c r="T265" s="419"/>
      <c r="U265" s="419"/>
      <c r="V265" s="419"/>
      <c r="W265" s="419"/>
      <c r="X265" s="419"/>
      <c r="Y265" s="419"/>
      <c r="Z265" s="419"/>
      <c r="AA265" s="419"/>
      <c r="AB265" s="419"/>
      <c r="AC265" s="419"/>
      <c r="AD265" s="419"/>
      <c r="AE265" s="419"/>
      <c r="AF265" s="419"/>
      <c r="AG265" s="419"/>
      <c r="AH265" s="419"/>
      <c r="AI265" s="419"/>
      <c r="AJ265" s="419"/>
      <c r="AK265" s="419"/>
      <c r="AL265" s="419"/>
      <c r="AM265" s="419"/>
      <c r="AN265" s="419"/>
      <c r="AO265" s="419"/>
      <c r="AP265" s="419"/>
      <c r="AQ265" s="419"/>
      <c r="AR265" s="419"/>
      <c r="AS265" s="419"/>
      <c r="AT265" s="419"/>
      <c r="AU265" s="419"/>
      <c r="AV265" s="419"/>
      <c r="AW265" s="419"/>
      <c r="AX265" s="419"/>
      <c r="AY265" s="419"/>
      <c r="AZ265" s="419"/>
      <c r="BA265" s="419"/>
      <c r="BB265" s="419"/>
      <c r="BC265" s="419"/>
      <c r="BD265" s="419"/>
      <c r="BE265" s="419"/>
      <c r="BF265" s="419"/>
      <c r="BG265" s="419"/>
      <c r="BH265" s="419"/>
      <c r="BI265" s="419"/>
      <c r="BJ265" s="419"/>
      <c r="BK265" s="419"/>
      <c r="BL265" s="419"/>
      <c r="BM265" s="419"/>
      <c r="BN265" s="419"/>
      <c r="BO265" s="419"/>
      <c r="BP265" s="419"/>
      <c r="BQ265" s="419"/>
      <c r="BR265" s="419"/>
      <c r="BS265" s="420"/>
      <c r="BT265" s="424">
        <v>1</v>
      </c>
      <c r="BU265" s="424"/>
      <c r="BV265" s="424"/>
      <c r="BW265" s="424"/>
      <c r="BX265" s="424"/>
      <c r="BY265" s="424"/>
      <c r="BZ265" s="424"/>
      <c r="CA265" s="424"/>
      <c r="CB265" s="424"/>
      <c r="CC265" s="424"/>
      <c r="CD265" s="424"/>
      <c r="CE265" s="424"/>
      <c r="CF265" s="424"/>
      <c r="CG265" s="424"/>
      <c r="CH265" s="424"/>
      <c r="CI265" s="424"/>
      <c r="CJ265" s="399">
        <v>47000</v>
      </c>
      <c r="CK265" s="399"/>
      <c r="CL265" s="399"/>
      <c r="CM265" s="399"/>
      <c r="CN265" s="399"/>
      <c r="CO265" s="399"/>
      <c r="CP265" s="399"/>
      <c r="CQ265" s="399"/>
      <c r="CR265" s="399"/>
      <c r="CS265" s="399"/>
      <c r="CT265" s="399"/>
      <c r="CU265" s="399"/>
      <c r="CV265" s="399"/>
      <c r="CW265" s="399"/>
      <c r="CX265" s="399"/>
      <c r="CY265" s="399"/>
      <c r="CZ265" s="399"/>
      <c r="DA265" s="399"/>
    </row>
    <row r="266" spans="1:105" s="138" customFormat="1" ht="14.25">
      <c r="A266" s="417" t="s">
        <v>20</v>
      </c>
      <c r="B266" s="417"/>
      <c r="C266" s="417"/>
      <c r="D266" s="417"/>
      <c r="E266" s="417"/>
      <c r="F266" s="417"/>
      <c r="G266" s="417"/>
      <c r="H266" s="418" t="s">
        <v>410</v>
      </c>
      <c r="I266" s="419"/>
      <c r="J266" s="419"/>
      <c r="K266" s="419"/>
      <c r="L266" s="419"/>
      <c r="M266" s="419"/>
      <c r="N266" s="419"/>
      <c r="O266" s="419"/>
      <c r="P266" s="419"/>
      <c r="Q266" s="419"/>
      <c r="R266" s="419"/>
      <c r="S266" s="419"/>
      <c r="T266" s="419"/>
      <c r="U266" s="419"/>
      <c r="V266" s="419"/>
      <c r="W266" s="419"/>
      <c r="X266" s="419"/>
      <c r="Y266" s="419"/>
      <c r="Z266" s="419"/>
      <c r="AA266" s="419"/>
      <c r="AB266" s="419"/>
      <c r="AC266" s="419"/>
      <c r="AD266" s="419"/>
      <c r="AE266" s="419"/>
      <c r="AF266" s="419"/>
      <c r="AG266" s="419"/>
      <c r="AH266" s="419"/>
      <c r="AI266" s="419"/>
      <c r="AJ266" s="419"/>
      <c r="AK266" s="419"/>
      <c r="AL266" s="419"/>
      <c r="AM266" s="419"/>
      <c r="AN266" s="419"/>
      <c r="AO266" s="419"/>
      <c r="AP266" s="419"/>
      <c r="AQ266" s="419"/>
      <c r="AR266" s="419"/>
      <c r="AS266" s="419"/>
      <c r="AT266" s="419"/>
      <c r="AU266" s="419"/>
      <c r="AV266" s="419"/>
      <c r="AW266" s="419"/>
      <c r="AX266" s="419"/>
      <c r="AY266" s="419"/>
      <c r="AZ266" s="419"/>
      <c r="BA266" s="419"/>
      <c r="BB266" s="419"/>
      <c r="BC266" s="419"/>
      <c r="BD266" s="419"/>
      <c r="BE266" s="419"/>
      <c r="BF266" s="419"/>
      <c r="BG266" s="419"/>
      <c r="BH266" s="419"/>
      <c r="BI266" s="419"/>
      <c r="BJ266" s="419"/>
      <c r="BK266" s="419"/>
      <c r="BL266" s="419"/>
      <c r="BM266" s="419"/>
      <c r="BN266" s="419"/>
      <c r="BO266" s="419"/>
      <c r="BP266" s="419"/>
      <c r="BQ266" s="419"/>
      <c r="BR266" s="419"/>
      <c r="BS266" s="420"/>
      <c r="BT266" s="424">
        <v>1</v>
      </c>
      <c r="BU266" s="424"/>
      <c r="BV266" s="424"/>
      <c r="BW266" s="424"/>
      <c r="BX266" s="424"/>
      <c r="BY266" s="424"/>
      <c r="BZ266" s="424"/>
      <c r="CA266" s="424"/>
      <c r="CB266" s="424"/>
      <c r="CC266" s="424"/>
      <c r="CD266" s="424"/>
      <c r="CE266" s="424"/>
      <c r="CF266" s="424"/>
      <c r="CG266" s="424"/>
      <c r="CH266" s="424"/>
      <c r="CI266" s="424"/>
      <c r="CJ266" s="399">
        <v>1028.06</v>
      </c>
      <c r="CK266" s="399"/>
      <c r="CL266" s="399"/>
      <c r="CM266" s="399"/>
      <c r="CN266" s="399"/>
      <c r="CO266" s="399"/>
      <c r="CP266" s="399"/>
      <c r="CQ266" s="399"/>
      <c r="CR266" s="399"/>
      <c r="CS266" s="399"/>
      <c r="CT266" s="399"/>
      <c r="CU266" s="399"/>
      <c r="CV266" s="399"/>
      <c r="CW266" s="399"/>
      <c r="CX266" s="399"/>
      <c r="CY266" s="399"/>
      <c r="CZ266" s="399"/>
      <c r="DA266" s="399"/>
    </row>
    <row r="267" spans="1:105" s="138" customFormat="1" ht="14.25">
      <c r="A267" s="417" t="s">
        <v>284</v>
      </c>
      <c r="B267" s="417"/>
      <c r="C267" s="417"/>
      <c r="D267" s="417"/>
      <c r="E267" s="417"/>
      <c r="F267" s="417"/>
      <c r="G267" s="417"/>
      <c r="H267" s="418" t="s">
        <v>414</v>
      </c>
      <c r="I267" s="419"/>
      <c r="J267" s="419"/>
      <c r="K267" s="419"/>
      <c r="L267" s="419"/>
      <c r="M267" s="419"/>
      <c r="N267" s="419"/>
      <c r="O267" s="419"/>
      <c r="P267" s="419"/>
      <c r="Q267" s="419"/>
      <c r="R267" s="419"/>
      <c r="S267" s="419"/>
      <c r="T267" s="419"/>
      <c r="U267" s="419"/>
      <c r="V267" s="419"/>
      <c r="W267" s="419"/>
      <c r="X267" s="419"/>
      <c r="Y267" s="419"/>
      <c r="Z267" s="419"/>
      <c r="AA267" s="419"/>
      <c r="AB267" s="419"/>
      <c r="AC267" s="419"/>
      <c r="AD267" s="419"/>
      <c r="AE267" s="419"/>
      <c r="AF267" s="419"/>
      <c r="AG267" s="419"/>
      <c r="AH267" s="419"/>
      <c r="AI267" s="419"/>
      <c r="AJ267" s="419"/>
      <c r="AK267" s="419"/>
      <c r="AL267" s="419"/>
      <c r="AM267" s="419"/>
      <c r="AN267" s="419"/>
      <c r="AO267" s="419"/>
      <c r="AP267" s="419"/>
      <c r="AQ267" s="419"/>
      <c r="AR267" s="419"/>
      <c r="AS267" s="419"/>
      <c r="AT267" s="419"/>
      <c r="AU267" s="419"/>
      <c r="AV267" s="419"/>
      <c r="AW267" s="419"/>
      <c r="AX267" s="419"/>
      <c r="AY267" s="419"/>
      <c r="AZ267" s="419"/>
      <c r="BA267" s="419"/>
      <c r="BB267" s="419"/>
      <c r="BC267" s="419"/>
      <c r="BD267" s="419"/>
      <c r="BE267" s="419"/>
      <c r="BF267" s="419"/>
      <c r="BG267" s="419"/>
      <c r="BH267" s="419"/>
      <c r="BI267" s="419"/>
      <c r="BJ267" s="419"/>
      <c r="BK267" s="419"/>
      <c r="BL267" s="419"/>
      <c r="BM267" s="419"/>
      <c r="BN267" s="419"/>
      <c r="BO267" s="419"/>
      <c r="BP267" s="419"/>
      <c r="BQ267" s="419"/>
      <c r="BR267" s="419"/>
      <c r="BS267" s="420"/>
      <c r="BT267" s="424">
        <v>1</v>
      </c>
      <c r="BU267" s="424"/>
      <c r="BV267" s="424"/>
      <c r="BW267" s="424"/>
      <c r="BX267" s="424"/>
      <c r="BY267" s="424"/>
      <c r="BZ267" s="424"/>
      <c r="CA267" s="424"/>
      <c r="CB267" s="424"/>
      <c r="CC267" s="424"/>
      <c r="CD267" s="424"/>
      <c r="CE267" s="424"/>
      <c r="CF267" s="424"/>
      <c r="CG267" s="424"/>
      <c r="CH267" s="424"/>
      <c r="CI267" s="424"/>
      <c r="CJ267" s="399">
        <v>1900</v>
      </c>
      <c r="CK267" s="399"/>
      <c r="CL267" s="399"/>
      <c r="CM267" s="399"/>
      <c r="CN267" s="399"/>
      <c r="CO267" s="399"/>
      <c r="CP267" s="399"/>
      <c r="CQ267" s="399"/>
      <c r="CR267" s="399"/>
      <c r="CS267" s="399"/>
      <c r="CT267" s="399"/>
      <c r="CU267" s="399"/>
      <c r="CV267" s="399"/>
      <c r="CW267" s="399"/>
      <c r="CX267" s="399"/>
      <c r="CY267" s="399"/>
      <c r="CZ267" s="399"/>
      <c r="DA267" s="399"/>
    </row>
    <row r="268" spans="1:105" s="124" customFormat="1" ht="14.25">
      <c r="A268" s="417" t="s">
        <v>341</v>
      </c>
      <c r="B268" s="417"/>
      <c r="C268" s="417"/>
      <c r="D268" s="417"/>
      <c r="E268" s="417"/>
      <c r="F268" s="417"/>
      <c r="G268" s="417"/>
      <c r="H268" s="418"/>
      <c r="I268" s="419"/>
      <c r="J268" s="419"/>
      <c r="K268" s="419"/>
      <c r="L268" s="419"/>
      <c r="M268" s="419"/>
      <c r="N268" s="419"/>
      <c r="O268" s="419"/>
      <c r="P268" s="419"/>
      <c r="Q268" s="419"/>
      <c r="R268" s="419"/>
      <c r="S268" s="419"/>
      <c r="T268" s="419"/>
      <c r="U268" s="419"/>
      <c r="V268" s="419"/>
      <c r="W268" s="419"/>
      <c r="X268" s="419"/>
      <c r="Y268" s="419"/>
      <c r="Z268" s="419"/>
      <c r="AA268" s="419"/>
      <c r="AB268" s="419"/>
      <c r="AC268" s="419"/>
      <c r="AD268" s="419"/>
      <c r="AE268" s="419"/>
      <c r="AF268" s="419"/>
      <c r="AG268" s="419"/>
      <c r="AH268" s="419"/>
      <c r="AI268" s="419"/>
      <c r="AJ268" s="419"/>
      <c r="AK268" s="419"/>
      <c r="AL268" s="419"/>
      <c r="AM268" s="419"/>
      <c r="AN268" s="419"/>
      <c r="AO268" s="419"/>
      <c r="AP268" s="419"/>
      <c r="AQ268" s="419"/>
      <c r="AR268" s="419"/>
      <c r="AS268" s="419"/>
      <c r="AT268" s="419"/>
      <c r="AU268" s="419"/>
      <c r="AV268" s="419"/>
      <c r="AW268" s="419"/>
      <c r="AX268" s="419"/>
      <c r="AY268" s="419"/>
      <c r="AZ268" s="419"/>
      <c r="BA268" s="419"/>
      <c r="BB268" s="419"/>
      <c r="BC268" s="419"/>
      <c r="BD268" s="419"/>
      <c r="BE268" s="419"/>
      <c r="BF268" s="419"/>
      <c r="BG268" s="419"/>
      <c r="BH268" s="419"/>
      <c r="BI268" s="419"/>
      <c r="BJ268" s="419"/>
      <c r="BK268" s="419"/>
      <c r="BL268" s="419"/>
      <c r="BM268" s="419"/>
      <c r="BN268" s="419"/>
      <c r="BO268" s="419"/>
      <c r="BP268" s="419"/>
      <c r="BQ268" s="419"/>
      <c r="BR268" s="419"/>
      <c r="BS268" s="420"/>
      <c r="BT268" s="424"/>
      <c r="BU268" s="424"/>
      <c r="BV268" s="424"/>
      <c r="BW268" s="424"/>
      <c r="BX268" s="424"/>
      <c r="BY268" s="424"/>
      <c r="BZ268" s="424"/>
      <c r="CA268" s="424"/>
      <c r="CB268" s="424"/>
      <c r="CC268" s="424"/>
      <c r="CD268" s="424"/>
      <c r="CE268" s="424"/>
      <c r="CF268" s="424"/>
      <c r="CG268" s="424"/>
      <c r="CH268" s="424"/>
      <c r="CI268" s="424"/>
      <c r="CJ268" s="422"/>
      <c r="CK268" s="422"/>
      <c r="CL268" s="422"/>
      <c r="CM268" s="422"/>
      <c r="CN268" s="422"/>
      <c r="CO268" s="422"/>
      <c r="CP268" s="422"/>
      <c r="CQ268" s="422"/>
      <c r="CR268" s="422"/>
      <c r="CS268" s="422"/>
      <c r="CT268" s="422"/>
      <c r="CU268" s="422"/>
      <c r="CV268" s="422"/>
      <c r="CW268" s="422"/>
      <c r="CX268" s="422"/>
      <c r="CY268" s="422"/>
      <c r="CZ268" s="422"/>
      <c r="DA268" s="422"/>
    </row>
    <row r="269" spans="1:105" s="124" customFormat="1" ht="14.25">
      <c r="A269" s="417"/>
      <c r="B269" s="417"/>
      <c r="C269" s="417"/>
      <c r="D269" s="417"/>
      <c r="E269" s="417"/>
      <c r="F269" s="417"/>
      <c r="G269" s="417"/>
      <c r="H269" s="443" t="s">
        <v>192</v>
      </c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427"/>
      <c r="BD269" s="427"/>
      <c r="BE269" s="427"/>
      <c r="BF269" s="427"/>
      <c r="BG269" s="427"/>
      <c r="BH269" s="427"/>
      <c r="BI269" s="427"/>
      <c r="BJ269" s="427"/>
      <c r="BK269" s="427"/>
      <c r="BL269" s="427"/>
      <c r="BM269" s="427"/>
      <c r="BN269" s="427"/>
      <c r="BO269" s="427"/>
      <c r="BP269" s="427"/>
      <c r="BQ269" s="427"/>
      <c r="BR269" s="427"/>
      <c r="BS269" s="428"/>
      <c r="BT269" s="430" t="s">
        <v>175</v>
      </c>
      <c r="BU269" s="430"/>
      <c r="BV269" s="430"/>
      <c r="BW269" s="430"/>
      <c r="BX269" s="430"/>
      <c r="BY269" s="430"/>
      <c r="BZ269" s="430"/>
      <c r="CA269" s="430"/>
      <c r="CB269" s="430"/>
      <c r="CC269" s="430"/>
      <c r="CD269" s="430"/>
      <c r="CE269" s="430"/>
      <c r="CF269" s="430"/>
      <c r="CG269" s="430"/>
      <c r="CH269" s="430"/>
      <c r="CI269" s="430"/>
      <c r="CJ269" s="439">
        <f>SUM(CJ257:CJ268)</f>
        <v>622959.38</v>
      </c>
      <c r="CK269" s="439"/>
      <c r="CL269" s="439"/>
      <c r="CM269" s="439"/>
      <c r="CN269" s="439"/>
      <c r="CO269" s="439"/>
      <c r="CP269" s="439"/>
      <c r="CQ269" s="439"/>
      <c r="CR269" s="439"/>
      <c r="CS269" s="439"/>
      <c r="CT269" s="439"/>
      <c r="CU269" s="439"/>
      <c r="CV269" s="439"/>
      <c r="CW269" s="439"/>
      <c r="CX269" s="439"/>
      <c r="CY269" s="439"/>
      <c r="CZ269" s="439"/>
      <c r="DA269" s="439"/>
    </row>
    <row r="270" spans="1:105" s="124" customFormat="1" ht="14.25">
      <c r="A270" s="132"/>
      <c r="B270" s="132"/>
      <c r="C270" s="132"/>
      <c r="D270" s="132"/>
      <c r="E270" s="132"/>
      <c r="F270" s="132"/>
      <c r="G270" s="132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  <c r="CT270" s="134"/>
      <c r="CU270" s="134"/>
      <c r="CV270" s="134"/>
      <c r="CW270" s="134"/>
      <c r="CX270" s="134"/>
      <c r="CY270" s="134"/>
      <c r="CZ270" s="134"/>
      <c r="DA270" s="134"/>
    </row>
    <row r="271" spans="1:105" s="124" customFormat="1" ht="30.75" customHeight="1">
      <c r="A271" s="440" t="s">
        <v>348</v>
      </c>
      <c r="B271" s="440"/>
      <c r="C271" s="440"/>
      <c r="D271" s="440"/>
      <c r="E271" s="440"/>
      <c r="F271" s="440"/>
      <c r="G271" s="440"/>
      <c r="H271" s="440"/>
      <c r="I271" s="440"/>
      <c r="J271" s="440"/>
      <c r="K271" s="440"/>
      <c r="L271" s="440"/>
      <c r="M271" s="440"/>
      <c r="N271" s="440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  <c r="Z271" s="440"/>
      <c r="AA271" s="440"/>
      <c r="AB271" s="440"/>
      <c r="AC271" s="440"/>
      <c r="AD271" s="440"/>
      <c r="AE271" s="440"/>
      <c r="AF271" s="440"/>
      <c r="AG271" s="440"/>
      <c r="AH271" s="440"/>
      <c r="AI271" s="440"/>
      <c r="AJ271" s="440"/>
      <c r="AK271" s="440"/>
      <c r="AL271" s="440"/>
      <c r="AM271" s="440"/>
      <c r="AN271" s="440"/>
      <c r="AO271" s="440"/>
      <c r="AP271" s="440"/>
      <c r="AQ271" s="440"/>
      <c r="AR271" s="440"/>
      <c r="AS271" s="440"/>
      <c r="AT271" s="440"/>
      <c r="AU271" s="440"/>
      <c r="AV271" s="440"/>
      <c r="AW271" s="440"/>
      <c r="AX271" s="440"/>
      <c r="AY271" s="440"/>
      <c r="AZ271" s="440"/>
      <c r="BA271" s="440"/>
      <c r="BB271" s="440"/>
      <c r="BC271" s="440"/>
      <c r="BD271" s="440"/>
      <c r="BE271" s="440"/>
      <c r="BF271" s="440"/>
      <c r="BG271" s="440"/>
      <c r="BH271" s="440"/>
      <c r="BI271" s="440"/>
      <c r="BJ271" s="440"/>
      <c r="BK271" s="440"/>
      <c r="BL271" s="440"/>
      <c r="BM271" s="440"/>
      <c r="BN271" s="440"/>
      <c r="BO271" s="440"/>
      <c r="BP271" s="440"/>
      <c r="BQ271" s="440"/>
      <c r="BR271" s="440"/>
      <c r="BS271" s="440"/>
      <c r="BT271" s="440"/>
      <c r="BU271" s="440"/>
      <c r="BV271" s="440"/>
      <c r="BW271" s="440"/>
      <c r="BX271" s="440"/>
      <c r="BY271" s="440"/>
      <c r="BZ271" s="440"/>
      <c r="CA271" s="440"/>
      <c r="CB271" s="440"/>
      <c r="CC271" s="440"/>
      <c r="CD271" s="440"/>
      <c r="CE271" s="440"/>
      <c r="CF271" s="440"/>
      <c r="CG271" s="440"/>
      <c r="CH271" s="440"/>
      <c r="CI271" s="440"/>
      <c r="CJ271" s="440"/>
      <c r="CK271" s="440"/>
      <c r="CL271" s="440"/>
      <c r="CM271" s="440"/>
      <c r="CN271" s="440"/>
      <c r="CO271" s="440"/>
      <c r="CP271" s="440"/>
      <c r="CQ271" s="440"/>
      <c r="CR271" s="440"/>
      <c r="CS271" s="440"/>
      <c r="CT271" s="440"/>
      <c r="CU271" s="440"/>
      <c r="CV271" s="440"/>
      <c r="CW271" s="440"/>
      <c r="CX271" s="440"/>
      <c r="CY271" s="440"/>
      <c r="CZ271" s="440"/>
      <c r="DA271" s="440"/>
    </row>
    <row r="272" spans="1:105" s="124" customFormat="1" ht="14.25">
      <c r="A272" s="132"/>
      <c r="B272" s="132"/>
      <c r="C272" s="132"/>
      <c r="D272" s="132"/>
      <c r="E272" s="132"/>
      <c r="F272" s="132"/>
      <c r="G272" s="132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</row>
    <row r="273" spans="1:105" s="124" customFormat="1" ht="14.25">
      <c r="A273" s="417" t="s">
        <v>42</v>
      </c>
      <c r="B273" s="417"/>
      <c r="C273" s="417"/>
      <c r="D273" s="417"/>
      <c r="E273" s="417"/>
      <c r="F273" s="417"/>
      <c r="G273" s="417"/>
      <c r="H273" s="418" t="s">
        <v>349</v>
      </c>
      <c r="I273" s="419"/>
      <c r="J273" s="419"/>
      <c r="K273" s="419"/>
      <c r="L273" s="419"/>
      <c r="M273" s="419"/>
      <c r="N273" s="419"/>
      <c r="O273" s="419"/>
      <c r="P273" s="419"/>
      <c r="Q273" s="419"/>
      <c r="R273" s="419"/>
      <c r="S273" s="419"/>
      <c r="T273" s="419"/>
      <c r="U273" s="419"/>
      <c r="V273" s="419"/>
      <c r="W273" s="419"/>
      <c r="X273" s="419"/>
      <c r="Y273" s="419"/>
      <c r="Z273" s="419"/>
      <c r="AA273" s="419"/>
      <c r="AB273" s="419"/>
      <c r="AC273" s="419"/>
      <c r="AD273" s="419"/>
      <c r="AE273" s="419"/>
      <c r="AF273" s="419"/>
      <c r="AG273" s="419"/>
      <c r="AH273" s="419"/>
      <c r="AI273" s="419"/>
      <c r="AJ273" s="419"/>
      <c r="AK273" s="419"/>
      <c r="AL273" s="419"/>
      <c r="AM273" s="419"/>
      <c r="AN273" s="419"/>
      <c r="AO273" s="419"/>
      <c r="AP273" s="419"/>
      <c r="AQ273" s="419"/>
      <c r="AR273" s="419"/>
      <c r="AS273" s="419"/>
      <c r="AT273" s="419"/>
      <c r="AU273" s="419"/>
      <c r="AV273" s="419"/>
      <c r="AW273" s="419"/>
      <c r="AX273" s="419"/>
      <c r="AY273" s="419"/>
      <c r="AZ273" s="419"/>
      <c r="BA273" s="419"/>
      <c r="BB273" s="419"/>
      <c r="BC273" s="419"/>
      <c r="BD273" s="419"/>
      <c r="BE273" s="419"/>
      <c r="BF273" s="419"/>
      <c r="BG273" s="419"/>
      <c r="BH273" s="419"/>
      <c r="BI273" s="419"/>
      <c r="BJ273" s="419"/>
      <c r="BK273" s="419"/>
      <c r="BL273" s="419"/>
      <c r="BM273" s="419"/>
      <c r="BN273" s="419"/>
      <c r="BO273" s="419"/>
      <c r="BP273" s="419"/>
      <c r="BQ273" s="419"/>
      <c r="BR273" s="419"/>
      <c r="BS273" s="420"/>
      <c r="BT273" s="424">
        <v>12</v>
      </c>
      <c r="BU273" s="424"/>
      <c r="BV273" s="424"/>
      <c r="BW273" s="424"/>
      <c r="BX273" s="424"/>
      <c r="BY273" s="424"/>
      <c r="BZ273" s="424"/>
      <c r="CA273" s="424"/>
      <c r="CB273" s="424"/>
      <c r="CC273" s="424"/>
      <c r="CD273" s="424"/>
      <c r="CE273" s="424"/>
      <c r="CF273" s="424"/>
      <c r="CG273" s="424"/>
      <c r="CH273" s="424"/>
      <c r="CI273" s="424"/>
      <c r="CJ273" s="422">
        <v>24000</v>
      </c>
      <c r="CK273" s="422"/>
      <c r="CL273" s="422"/>
      <c r="CM273" s="422"/>
      <c r="CN273" s="422"/>
      <c r="CO273" s="422"/>
      <c r="CP273" s="422"/>
      <c r="CQ273" s="422"/>
      <c r="CR273" s="422"/>
      <c r="CS273" s="422"/>
      <c r="CT273" s="422"/>
      <c r="CU273" s="422"/>
      <c r="CV273" s="422"/>
      <c r="CW273" s="422"/>
      <c r="CX273" s="422"/>
      <c r="CY273" s="422"/>
      <c r="CZ273" s="422"/>
      <c r="DA273" s="422"/>
    </row>
    <row r="274" spans="1:105" s="124" customFormat="1" ht="14.25">
      <c r="A274" s="417" t="s">
        <v>341</v>
      </c>
      <c r="B274" s="417"/>
      <c r="C274" s="417"/>
      <c r="D274" s="417"/>
      <c r="E274" s="417"/>
      <c r="F274" s="417"/>
      <c r="G274" s="417"/>
      <c r="H274" s="459"/>
      <c r="I274" s="460"/>
      <c r="J274" s="460"/>
      <c r="K274" s="460"/>
      <c r="L274" s="460"/>
      <c r="M274" s="460"/>
      <c r="N274" s="460"/>
      <c r="O274" s="460"/>
      <c r="P274" s="460"/>
      <c r="Q274" s="460"/>
      <c r="R274" s="460"/>
      <c r="S274" s="460"/>
      <c r="T274" s="460"/>
      <c r="U274" s="460"/>
      <c r="V274" s="460"/>
      <c r="W274" s="460"/>
      <c r="X274" s="460"/>
      <c r="Y274" s="460"/>
      <c r="Z274" s="460"/>
      <c r="AA274" s="460"/>
      <c r="AB274" s="460"/>
      <c r="AC274" s="460"/>
      <c r="AD274" s="460"/>
      <c r="AE274" s="460"/>
      <c r="AF274" s="460"/>
      <c r="AG274" s="460"/>
      <c r="AH274" s="460"/>
      <c r="AI274" s="460"/>
      <c r="AJ274" s="460"/>
      <c r="AK274" s="460"/>
      <c r="AL274" s="460"/>
      <c r="AM274" s="460"/>
      <c r="AN274" s="460"/>
      <c r="AO274" s="460"/>
      <c r="AP274" s="460"/>
      <c r="AQ274" s="460"/>
      <c r="AR274" s="460"/>
      <c r="AS274" s="460"/>
      <c r="AT274" s="460"/>
      <c r="AU274" s="460"/>
      <c r="AV274" s="460"/>
      <c r="AW274" s="460"/>
      <c r="AX274" s="460"/>
      <c r="AY274" s="460"/>
      <c r="AZ274" s="460"/>
      <c r="BA274" s="460"/>
      <c r="BB274" s="460"/>
      <c r="BC274" s="460"/>
      <c r="BD274" s="460"/>
      <c r="BE274" s="460"/>
      <c r="BF274" s="460"/>
      <c r="BG274" s="460"/>
      <c r="BH274" s="460"/>
      <c r="BI274" s="460"/>
      <c r="BJ274" s="460"/>
      <c r="BK274" s="460"/>
      <c r="BL274" s="460"/>
      <c r="BM274" s="460"/>
      <c r="BN274" s="460"/>
      <c r="BO274" s="460"/>
      <c r="BP274" s="460"/>
      <c r="BQ274" s="460"/>
      <c r="BR274" s="460"/>
      <c r="BS274" s="461"/>
      <c r="BT274" s="424"/>
      <c r="BU274" s="424"/>
      <c r="BV274" s="424"/>
      <c r="BW274" s="424"/>
      <c r="BX274" s="424"/>
      <c r="BY274" s="424"/>
      <c r="BZ274" s="424"/>
      <c r="CA274" s="424"/>
      <c r="CB274" s="424"/>
      <c r="CC274" s="424"/>
      <c r="CD274" s="424"/>
      <c r="CE274" s="424"/>
      <c r="CF274" s="424"/>
      <c r="CG274" s="424"/>
      <c r="CH274" s="424"/>
      <c r="CI274" s="424"/>
      <c r="CJ274" s="422"/>
      <c r="CK274" s="422"/>
      <c r="CL274" s="422"/>
      <c r="CM274" s="422"/>
      <c r="CN274" s="422"/>
      <c r="CO274" s="422"/>
      <c r="CP274" s="422"/>
      <c r="CQ274" s="422"/>
      <c r="CR274" s="422"/>
      <c r="CS274" s="422"/>
      <c r="CT274" s="422"/>
      <c r="CU274" s="422"/>
      <c r="CV274" s="422"/>
      <c r="CW274" s="422"/>
      <c r="CX274" s="422"/>
      <c r="CY274" s="422"/>
      <c r="CZ274" s="422"/>
      <c r="DA274" s="422"/>
    </row>
    <row r="275" spans="1:105" s="124" customFormat="1" ht="14.25">
      <c r="A275" s="417"/>
      <c r="B275" s="417"/>
      <c r="C275" s="417"/>
      <c r="D275" s="417"/>
      <c r="E275" s="417"/>
      <c r="F275" s="417"/>
      <c r="G275" s="417"/>
      <c r="H275" s="443" t="s">
        <v>192</v>
      </c>
      <c r="I275" s="427"/>
      <c r="J275" s="427"/>
      <c r="K275" s="427"/>
      <c r="L275" s="427"/>
      <c r="M275" s="427"/>
      <c r="N275" s="427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27"/>
      <c r="AC275" s="427"/>
      <c r="AD275" s="427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427"/>
      <c r="AT275" s="427"/>
      <c r="AU275" s="427"/>
      <c r="AV275" s="427"/>
      <c r="AW275" s="427"/>
      <c r="AX275" s="427"/>
      <c r="AY275" s="427"/>
      <c r="AZ275" s="427"/>
      <c r="BA275" s="427"/>
      <c r="BB275" s="427"/>
      <c r="BC275" s="427"/>
      <c r="BD275" s="427"/>
      <c r="BE275" s="427"/>
      <c r="BF275" s="427"/>
      <c r="BG275" s="427"/>
      <c r="BH275" s="427"/>
      <c r="BI275" s="427"/>
      <c r="BJ275" s="427"/>
      <c r="BK275" s="427"/>
      <c r="BL275" s="427"/>
      <c r="BM275" s="427"/>
      <c r="BN275" s="427"/>
      <c r="BO275" s="427"/>
      <c r="BP275" s="427"/>
      <c r="BQ275" s="427"/>
      <c r="BR275" s="427"/>
      <c r="BS275" s="428"/>
      <c r="BT275" s="430" t="s">
        <v>175</v>
      </c>
      <c r="BU275" s="430"/>
      <c r="BV275" s="430"/>
      <c r="BW275" s="430"/>
      <c r="BX275" s="430"/>
      <c r="BY275" s="430"/>
      <c r="BZ275" s="430"/>
      <c r="CA275" s="430"/>
      <c r="CB275" s="430"/>
      <c r="CC275" s="430"/>
      <c r="CD275" s="430"/>
      <c r="CE275" s="430"/>
      <c r="CF275" s="430"/>
      <c r="CG275" s="430"/>
      <c r="CH275" s="430"/>
      <c r="CI275" s="430"/>
      <c r="CJ275" s="439">
        <f>SUM(CJ273:CJ274)</f>
        <v>24000</v>
      </c>
      <c r="CK275" s="439"/>
      <c r="CL275" s="439"/>
      <c r="CM275" s="439"/>
      <c r="CN275" s="439"/>
      <c r="CO275" s="439"/>
      <c r="CP275" s="439"/>
      <c r="CQ275" s="439"/>
      <c r="CR275" s="439"/>
      <c r="CS275" s="439"/>
      <c r="CT275" s="439"/>
      <c r="CU275" s="439"/>
      <c r="CV275" s="439"/>
      <c r="CW275" s="439"/>
      <c r="CX275" s="439"/>
      <c r="CY275" s="439"/>
      <c r="CZ275" s="439"/>
      <c r="DA275" s="439"/>
    </row>
    <row r="276" spans="1:105" s="124" customFormat="1" ht="14.25">
      <c r="A276" s="132"/>
      <c r="B276" s="132"/>
      <c r="C276" s="132"/>
      <c r="D276" s="132"/>
      <c r="E276" s="132"/>
      <c r="F276" s="132"/>
      <c r="G276" s="132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</row>
    <row r="277" spans="1:105" s="124" customFormat="1" ht="30.75" customHeight="1">
      <c r="A277" s="440" t="s">
        <v>350</v>
      </c>
      <c r="B277" s="440"/>
      <c r="C277" s="440"/>
      <c r="D277" s="440"/>
      <c r="E277" s="440"/>
      <c r="F277" s="440"/>
      <c r="G277" s="440"/>
      <c r="H277" s="440"/>
      <c r="I277" s="440"/>
      <c r="J277" s="440"/>
      <c r="K277" s="440"/>
      <c r="L277" s="440"/>
      <c r="M277" s="440"/>
      <c r="N277" s="440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  <c r="Z277" s="440"/>
      <c r="AA277" s="440"/>
      <c r="AB277" s="440"/>
      <c r="AC277" s="440"/>
      <c r="AD277" s="440"/>
      <c r="AE277" s="440"/>
      <c r="AF277" s="440"/>
      <c r="AG277" s="440"/>
      <c r="AH277" s="440"/>
      <c r="AI277" s="440"/>
      <c r="AJ277" s="440"/>
      <c r="AK277" s="440"/>
      <c r="AL277" s="440"/>
      <c r="AM277" s="440"/>
      <c r="AN277" s="440"/>
      <c r="AO277" s="440"/>
      <c r="AP277" s="440"/>
      <c r="AQ277" s="440"/>
      <c r="AR277" s="440"/>
      <c r="AS277" s="440"/>
      <c r="AT277" s="440"/>
      <c r="AU277" s="440"/>
      <c r="AV277" s="440"/>
      <c r="AW277" s="440"/>
      <c r="AX277" s="440"/>
      <c r="AY277" s="440"/>
      <c r="AZ277" s="440"/>
      <c r="BA277" s="440"/>
      <c r="BB277" s="440"/>
      <c r="BC277" s="440"/>
      <c r="BD277" s="440"/>
      <c r="BE277" s="440"/>
      <c r="BF277" s="440"/>
      <c r="BG277" s="440"/>
      <c r="BH277" s="440"/>
      <c r="BI277" s="440"/>
      <c r="BJ277" s="440"/>
      <c r="BK277" s="440"/>
      <c r="BL277" s="440"/>
      <c r="BM277" s="440"/>
      <c r="BN277" s="440"/>
      <c r="BO277" s="440"/>
      <c r="BP277" s="440"/>
      <c r="BQ277" s="440"/>
      <c r="BR277" s="440"/>
      <c r="BS277" s="440"/>
      <c r="BT277" s="440"/>
      <c r="BU277" s="440"/>
      <c r="BV277" s="440"/>
      <c r="BW277" s="440"/>
      <c r="BX277" s="440"/>
      <c r="BY277" s="440"/>
      <c r="BZ277" s="440"/>
      <c r="CA277" s="440"/>
      <c r="CB277" s="440"/>
      <c r="CC277" s="440"/>
      <c r="CD277" s="440"/>
      <c r="CE277" s="440"/>
      <c r="CF277" s="440"/>
      <c r="CG277" s="440"/>
      <c r="CH277" s="440"/>
      <c r="CI277" s="440"/>
      <c r="CJ277" s="440"/>
      <c r="CK277" s="440"/>
      <c r="CL277" s="440"/>
      <c r="CM277" s="440"/>
      <c r="CN277" s="440"/>
      <c r="CO277" s="440"/>
      <c r="CP277" s="440"/>
      <c r="CQ277" s="440"/>
      <c r="CR277" s="440"/>
      <c r="CS277" s="440"/>
      <c r="CT277" s="440"/>
      <c r="CU277" s="440"/>
      <c r="CV277" s="440"/>
      <c r="CW277" s="440"/>
      <c r="CX277" s="440"/>
      <c r="CY277" s="440"/>
      <c r="CZ277" s="440"/>
      <c r="DA277" s="440"/>
    </row>
    <row r="278" spans="1:105" s="124" customFormat="1" ht="14.25">
      <c r="A278" s="132"/>
      <c r="B278" s="132"/>
      <c r="C278" s="132"/>
      <c r="D278" s="132"/>
      <c r="E278" s="132"/>
      <c r="F278" s="132"/>
      <c r="G278" s="132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</row>
    <row r="279" spans="1:105" s="124" customFormat="1" ht="14.25">
      <c r="A279" s="417" t="s">
        <v>42</v>
      </c>
      <c r="B279" s="417"/>
      <c r="C279" s="417"/>
      <c r="D279" s="417"/>
      <c r="E279" s="417"/>
      <c r="F279" s="417"/>
      <c r="G279" s="417"/>
      <c r="H279" s="459"/>
      <c r="I279" s="460"/>
      <c r="J279" s="460"/>
      <c r="K279" s="460"/>
      <c r="L279" s="460"/>
      <c r="M279" s="460"/>
      <c r="N279" s="460"/>
      <c r="O279" s="460"/>
      <c r="P279" s="460"/>
      <c r="Q279" s="460"/>
      <c r="R279" s="460"/>
      <c r="S279" s="460"/>
      <c r="T279" s="460"/>
      <c r="U279" s="460"/>
      <c r="V279" s="460"/>
      <c r="W279" s="460"/>
      <c r="X279" s="460"/>
      <c r="Y279" s="460"/>
      <c r="Z279" s="460"/>
      <c r="AA279" s="460"/>
      <c r="AB279" s="460"/>
      <c r="AC279" s="460"/>
      <c r="AD279" s="460"/>
      <c r="AE279" s="460"/>
      <c r="AF279" s="460"/>
      <c r="AG279" s="460"/>
      <c r="AH279" s="460"/>
      <c r="AI279" s="460"/>
      <c r="AJ279" s="460"/>
      <c r="AK279" s="460"/>
      <c r="AL279" s="460"/>
      <c r="AM279" s="460"/>
      <c r="AN279" s="460"/>
      <c r="AO279" s="460"/>
      <c r="AP279" s="460"/>
      <c r="AQ279" s="460"/>
      <c r="AR279" s="460"/>
      <c r="AS279" s="460"/>
      <c r="AT279" s="460"/>
      <c r="AU279" s="460"/>
      <c r="AV279" s="460"/>
      <c r="AW279" s="460"/>
      <c r="AX279" s="460"/>
      <c r="AY279" s="460"/>
      <c r="AZ279" s="460"/>
      <c r="BA279" s="460"/>
      <c r="BB279" s="460"/>
      <c r="BC279" s="460"/>
      <c r="BD279" s="460"/>
      <c r="BE279" s="460"/>
      <c r="BF279" s="460"/>
      <c r="BG279" s="460"/>
      <c r="BH279" s="460"/>
      <c r="BI279" s="460"/>
      <c r="BJ279" s="460"/>
      <c r="BK279" s="460"/>
      <c r="BL279" s="460"/>
      <c r="BM279" s="460"/>
      <c r="BN279" s="460"/>
      <c r="BO279" s="460"/>
      <c r="BP279" s="460"/>
      <c r="BQ279" s="460"/>
      <c r="BR279" s="460"/>
      <c r="BS279" s="461"/>
      <c r="BT279" s="424"/>
      <c r="BU279" s="424"/>
      <c r="BV279" s="424"/>
      <c r="BW279" s="424"/>
      <c r="BX279" s="424"/>
      <c r="BY279" s="424"/>
      <c r="BZ279" s="424"/>
      <c r="CA279" s="424"/>
      <c r="CB279" s="424"/>
      <c r="CC279" s="424"/>
      <c r="CD279" s="424"/>
      <c r="CE279" s="424"/>
      <c r="CF279" s="424"/>
      <c r="CG279" s="424"/>
      <c r="CH279" s="424"/>
      <c r="CI279" s="424"/>
      <c r="CJ279" s="422"/>
      <c r="CK279" s="422"/>
      <c r="CL279" s="422"/>
      <c r="CM279" s="422"/>
      <c r="CN279" s="422"/>
      <c r="CO279" s="422"/>
      <c r="CP279" s="422"/>
      <c r="CQ279" s="422"/>
      <c r="CR279" s="422"/>
      <c r="CS279" s="422"/>
      <c r="CT279" s="422"/>
      <c r="CU279" s="422"/>
      <c r="CV279" s="422"/>
      <c r="CW279" s="422"/>
      <c r="CX279" s="422"/>
      <c r="CY279" s="422"/>
      <c r="CZ279" s="422"/>
      <c r="DA279" s="422"/>
    </row>
    <row r="280" spans="1:105" s="124" customFormat="1" ht="14.25">
      <c r="A280" s="417" t="s">
        <v>341</v>
      </c>
      <c r="B280" s="417"/>
      <c r="C280" s="417"/>
      <c r="D280" s="417"/>
      <c r="E280" s="417"/>
      <c r="F280" s="417"/>
      <c r="G280" s="417"/>
      <c r="H280" s="459"/>
      <c r="I280" s="460"/>
      <c r="J280" s="460"/>
      <c r="K280" s="460"/>
      <c r="L280" s="460"/>
      <c r="M280" s="460"/>
      <c r="N280" s="460"/>
      <c r="O280" s="460"/>
      <c r="P280" s="460"/>
      <c r="Q280" s="460"/>
      <c r="R280" s="460"/>
      <c r="S280" s="460"/>
      <c r="T280" s="460"/>
      <c r="U280" s="460"/>
      <c r="V280" s="460"/>
      <c r="W280" s="460"/>
      <c r="X280" s="460"/>
      <c r="Y280" s="460"/>
      <c r="Z280" s="460"/>
      <c r="AA280" s="460"/>
      <c r="AB280" s="460"/>
      <c r="AC280" s="460"/>
      <c r="AD280" s="460"/>
      <c r="AE280" s="460"/>
      <c r="AF280" s="460"/>
      <c r="AG280" s="460"/>
      <c r="AH280" s="460"/>
      <c r="AI280" s="460"/>
      <c r="AJ280" s="460"/>
      <c r="AK280" s="460"/>
      <c r="AL280" s="460"/>
      <c r="AM280" s="460"/>
      <c r="AN280" s="460"/>
      <c r="AO280" s="460"/>
      <c r="AP280" s="460"/>
      <c r="AQ280" s="460"/>
      <c r="AR280" s="460"/>
      <c r="AS280" s="460"/>
      <c r="AT280" s="460"/>
      <c r="AU280" s="460"/>
      <c r="AV280" s="460"/>
      <c r="AW280" s="460"/>
      <c r="AX280" s="460"/>
      <c r="AY280" s="460"/>
      <c r="AZ280" s="460"/>
      <c r="BA280" s="460"/>
      <c r="BB280" s="460"/>
      <c r="BC280" s="460"/>
      <c r="BD280" s="460"/>
      <c r="BE280" s="460"/>
      <c r="BF280" s="460"/>
      <c r="BG280" s="460"/>
      <c r="BH280" s="460"/>
      <c r="BI280" s="460"/>
      <c r="BJ280" s="460"/>
      <c r="BK280" s="460"/>
      <c r="BL280" s="460"/>
      <c r="BM280" s="460"/>
      <c r="BN280" s="460"/>
      <c r="BO280" s="460"/>
      <c r="BP280" s="460"/>
      <c r="BQ280" s="460"/>
      <c r="BR280" s="460"/>
      <c r="BS280" s="461"/>
      <c r="BT280" s="424"/>
      <c r="BU280" s="424"/>
      <c r="BV280" s="424"/>
      <c r="BW280" s="424"/>
      <c r="BX280" s="424"/>
      <c r="BY280" s="424"/>
      <c r="BZ280" s="424"/>
      <c r="CA280" s="424"/>
      <c r="CB280" s="424"/>
      <c r="CC280" s="424"/>
      <c r="CD280" s="424"/>
      <c r="CE280" s="424"/>
      <c r="CF280" s="424"/>
      <c r="CG280" s="424"/>
      <c r="CH280" s="424"/>
      <c r="CI280" s="424"/>
      <c r="CJ280" s="422"/>
      <c r="CK280" s="422"/>
      <c r="CL280" s="422"/>
      <c r="CM280" s="422"/>
      <c r="CN280" s="422"/>
      <c r="CO280" s="422"/>
      <c r="CP280" s="422"/>
      <c r="CQ280" s="422"/>
      <c r="CR280" s="422"/>
      <c r="CS280" s="422"/>
      <c r="CT280" s="422"/>
      <c r="CU280" s="422"/>
      <c r="CV280" s="422"/>
      <c r="CW280" s="422"/>
      <c r="CX280" s="422"/>
      <c r="CY280" s="422"/>
      <c r="CZ280" s="422"/>
      <c r="DA280" s="422"/>
    </row>
    <row r="281" spans="1:105" s="124" customFormat="1" ht="14.25">
      <c r="A281" s="417"/>
      <c r="B281" s="417"/>
      <c r="C281" s="417"/>
      <c r="D281" s="417"/>
      <c r="E281" s="417"/>
      <c r="F281" s="417"/>
      <c r="G281" s="417"/>
      <c r="H281" s="443" t="s">
        <v>192</v>
      </c>
      <c r="I281" s="427"/>
      <c r="J281" s="427"/>
      <c r="K281" s="427"/>
      <c r="L281" s="427"/>
      <c r="M281" s="427"/>
      <c r="N281" s="427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7"/>
      <c r="AA281" s="427"/>
      <c r="AB281" s="427"/>
      <c r="AC281" s="427"/>
      <c r="AD281" s="427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427"/>
      <c r="AV281" s="427"/>
      <c r="AW281" s="427"/>
      <c r="AX281" s="427"/>
      <c r="AY281" s="427"/>
      <c r="AZ281" s="427"/>
      <c r="BA281" s="427"/>
      <c r="BB281" s="427"/>
      <c r="BC281" s="427"/>
      <c r="BD281" s="427"/>
      <c r="BE281" s="427"/>
      <c r="BF281" s="427"/>
      <c r="BG281" s="427"/>
      <c r="BH281" s="427"/>
      <c r="BI281" s="427"/>
      <c r="BJ281" s="427"/>
      <c r="BK281" s="427"/>
      <c r="BL281" s="427"/>
      <c r="BM281" s="427"/>
      <c r="BN281" s="427"/>
      <c r="BO281" s="427"/>
      <c r="BP281" s="427"/>
      <c r="BQ281" s="427"/>
      <c r="BR281" s="427"/>
      <c r="BS281" s="428"/>
      <c r="BT281" s="430" t="s">
        <v>175</v>
      </c>
      <c r="BU281" s="430"/>
      <c r="BV281" s="430"/>
      <c r="BW281" s="430"/>
      <c r="BX281" s="430"/>
      <c r="BY281" s="430"/>
      <c r="BZ281" s="430"/>
      <c r="CA281" s="430"/>
      <c r="CB281" s="430"/>
      <c r="CC281" s="430"/>
      <c r="CD281" s="430"/>
      <c r="CE281" s="430"/>
      <c r="CF281" s="430"/>
      <c r="CG281" s="430"/>
      <c r="CH281" s="430"/>
      <c r="CI281" s="430"/>
      <c r="CJ281" s="439">
        <f>SUM(CJ279:CJ280)</f>
        <v>0</v>
      </c>
      <c r="CK281" s="439"/>
      <c r="CL281" s="439"/>
      <c r="CM281" s="439"/>
      <c r="CN281" s="439"/>
      <c r="CO281" s="439"/>
      <c r="CP281" s="439"/>
      <c r="CQ281" s="439"/>
      <c r="CR281" s="439"/>
      <c r="CS281" s="439"/>
      <c r="CT281" s="439"/>
      <c r="CU281" s="439"/>
      <c r="CV281" s="439"/>
      <c r="CW281" s="439"/>
      <c r="CX281" s="439"/>
      <c r="CY281" s="439"/>
      <c r="CZ281" s="439"/>
      <c r="DA281" s="439"/>
    </row>
    <row r="282" spans="1:105" s="124" customFormat="1" ht="14.25">
      <c r="A282" s="132"/>
      <c r="B282" s="132"/>
      <c r="C282" s="132"/>
      <c r="D282" s="132"/>
      <c r="E282" s="132"/>
      <c r="F282" s="132"/>
      <c r="G282" s="132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  <c r="CT282" s="134"/>
      <c r="CU282" s="134"/>
      <c r="CV282" s="134"/>
      <c r="CW282" s="134"/>
      <c r="CX282" s="134"/>
      <c r="CY282" s="134"/>
      <c r="CZ282" s="134"/>
      <c r="DA282" s="134"/>
    </row>
    <row r="283" spans="1:105" s="124" customFormat="1" ht="31.5" customHeight="1">
      <c r="A283" s="440" t="s">
        <v>351</v>
      </c>
      <c r="B283" s="440"/>
      <c r="C283" s="440"/>
      <c r="D283" s="440"/>
      <c r="E283" s="440"/>
      <c r="F283" s="440"/>
      <c r="G283" s="440"/>
      <c r="H283" s="440"/>
      <c r="I283" s="440"/>
      <c r="J283" s="440"/>
      <c r="K283" s="440"/>
      <c r="L283" s="440"/>
      <c r="M283" s="440"/>
      <c r="N283" s="440"/>
      <c r="O283" s="440"/>
      <c r="P283" s="440"/>
      <c r="Q283" s="440"/>
      <c r="R283" s="440"/>
      <c r="S283" s="440"/>
      <c r="T283" s="440"/>
      <c r="U283" s="440"/>
      <c r="V283" s="440"/>
      <c r="W283" s="440"/>
      <c r="X283" s="440"/>
      <c r="Y283" s="440"/>
      <c r="Z283" s="440"/>
      <c r="AA283" s="440"/>
      <c r="AB283" s="440"/>
      <c r="AC283" s="440"/>
      <c r="AD283" s="440"/>
      <c r="AE283" s="440"/>
      <c r="AF283" s="440"/>
      <c r="AG283" s="440"/>
      <c r="AH283" s="440"/>
      <c r="AI283" s="440"/>
      <c r="AJ283" s="440"/>
      <c r="AK283" s="440"/>
      <c r="AL283" s="440"/>
      <c r="AM283" s="440"/>
      <c r="AN283" s="440"/>
      <c r="AO283" s="440"/>
      <c r="AP283" s="440"/>
      <c r="AQ283" s="440"/>
      <c r="AR283" s="440"/>
      <c r="AS283" s="440"/>
      <c r="AT283" s="440"/>
      <c r="AU283" s="440"/>
      <c r="AV283" s="440"/>
      <c r="AW283" s="440"/>
      <c r="AX283" s="440"/>
      <c r="AY283" s="440"/>
      <c r="AZ283" s="440"/>
      <c r="BA283" s="440"/>
      <c r="BB283" s="440"/>
      <c r="BC283" s="440"/>
      <c r="BD283" s="440"/>
      <c r="BE283" s="440"/>
      <c r="BF283" s="440"/>
      <c r="BG283" s="440"/>
      <c r="BH283" s="440"/>
      <c r="BI283" s="440"/>
      <c r="BJ283" s="440"/>
      <c r="BK283" s="440"/>
      <c r="BL283" s="440"/>
      <c r="BM283" s="440"/>
      <c r="BN283" s="440"/>
      <c r="BO283" s="440"/>
      <c r="BP283" s="440"/>
      <c r="BQ283" s="440"/>
      <c r="BR283" s="440"/>
      <c r="BS283" s="440"/>
      <c r="BT283" s="440"/>
      <c r="BU283" s="440"/>
      <c r="BV283" s="440"/>
      <c r="BW283" s="440"/>
      <c r="BX283" s="440"/>
      <c r="BY283" s="440"/>
      <c r="BZ283" s="440"/>
      <c r="CA283" s="440"/>
      <c r="CB283" s="440"/>
      <c r="CC283" s="440"/>
      <c r="CD283" s="440"/>
      <c r="CE283" s="440"/>
      <c r="CF283" s="440"/>
      <c r="CG283" s="440"/>
      <c r="CH283" s="440"/>
      <c r="CI283" s="440"/>
      <c r="CJ283" s="440"/>
      <c r="CK283" s="440"/>
      <c r="CL283" s="440"/>
      <c r="CM283" s="440"/>
      <c r="CN283" s="440"/>
      <c r="CO283" s="440"/>
      <c r="CP283" s="440"/>
      <c r="CQ283" s="440"/>
      <c r="CR283" s="440"/>
      <c r="CS283" s="440"/>
      <c r="CT283" s="440"/>
      <c r="CU283" s="440"/>
      <c r="CV283" s="440"/>
      <c r="CW283" s="440"/>
      <c r="CX283" s="440"/>
      <c r="CY283" s="440"/>
      <c r="CZ283" s="440"/>
      <c r="DA283" s="440"/>
    </row>
    <row r="284" spans="1:105" s="124" customFormat="1" ht="14.25">
      <c r="A284" s="132"/>
      <c r="B284" s="132"/>
      <c r="C284" s="132"/>
      <c r="D284" s="132"/>
      <c r="E284" s="132"/>
      <c r="F284" s="132"/>
      <c r="G284" s="132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</row>
    <row r="285" spans="1:105" s="124" customFormat="1" ht="14.25">
      <c r="A285" s="417" t="s">
        <v>42</v>
      </c>
      <c r="B285" s="417"/>
      <c r="C285" s="417"/>
      <c r="D285" s="417"/>
      <c r="E285" s="417"/>
      <c r="F285" s="417"/>
      <c r="G285" s="417"/>
      <c r="H285" s="418" t="s">
        <v>374</v>
      </c>
      <c r="I285" s="419"/>
      <c r="J285" s="419"/>
      <c r="K285" s="419"/>
      <c r="L285" s="419"/>
      <c r="M285" s="419"/>
      <c r="N285" s="419"/>
      <c r="O285" s="419"/>
      <c r="P285" s="419"/>
      <c r="Q285" s="419"/>
      <c r="R285" s="419"/>
      <c r="S285" s="419"/>
      <c r="T285" s="419"/>
      <c r="U285" s="419"/>
      <c r="V285" s="419"/>
      <c r="W285" s="419"/>
      <c r="X285" s="419"/>
      <c r="Y285" s="419"/>
      <c r="Z285" s="419"/>
      <c r="AA285" s="419"/>
      <c r="AB285" s="419"/>
      <c r="AC285" s="419"/>
      <c r="AD285" s="419"/>
      <c r="AE285" s="419"/>
      <c r="AF285" s="419"/>
      <c r="AG285" s="419"/>
      <c r="AH285" s="419"/>
      <c r="AI285" s="419"/>
      <c r="AJ285" s="419"/>
      <c r="AK285" s="419"/>
      <c r="AL285" s="419"/>
      <c r="AM285" s="419"/>
      <c r="AN285" s="419"/>
      <c r="AO285" s="419"/>
      <c r="AP285" s="419"/>
      <c r="AQ285" s="419"/>
      <c r="AR285" s="419"/>
      <c r="AS285" s="419"/>
      <c r="AT285" s="419"/>
      <c r="AU285" s="419"/>
      <c r="AV285" s="419"/>
      <c r="AW285" s="419"/>
      <c r="AX285" s="419"/>
      <c r="AY285" s="419"/>
      <c r="AZ285" s="419"/>
      <c r="BA285" s="419"/>
      <c r="BB285" s="419"/>
      <c r="BC285" s="419"/>
      <c r="BD285" s="419"/>
      <c r="BE285" s="419"/>
      <c r="BF285" s="419"/>
      <c r="BG285" s="419"/>
      <c r="BH285" s="419"/>
      <c r="BI285" s="419"/>
      <c r="BJ285" s="419"/>
      <c r="BK285" s="419"/>
      <c r="BL285" s="419"/>
      <c r="BM285" s="419"/>
      <c r="BN285" s="419"/>
      <c r="BO285" s="419"/>
      <c r="BP285" s="419"/>
      <c r="BQ285" s="419"/>
      <c r="BR285" s="419"/>
      <c r="BS285" s="420"/>
      <c r="BT285" s="424">
        <v>1</v>
      </c>
      <c r="BU285" s="424"/>
      <c r="BV285" s="424"/>
      <c r="BW285" s="424"/>
      <c r="BX285" s="424"/>
      <c r="BY285" s="424"/>
      <c r="BZ285" s="424"/>
      <c r="CA285" s="424"/>
      <c r="CB285" s="424"/>
      <c r="CC285" s="424"/>
      <c r="CD285" s="424"/>
      <c r="CE285" s="424"/>
      <c r="CF285" s="424"/>
      <c r="CG285" s="424"/>
      <c r="CH285" s="424"/>
      <c r="CI285" s="424"/>
      <c r="CJ285" s="422">
        <v>0</v>
      </c>
      <c r="CK285" s="422"/>
      <c r="CL285" s="422"/>
      <c r="CM285" s="422"/>
      <c r="CN285" s="422"/>
      <c r="CO285" s="422"/>
      <c r="CP285" s="422"/>
      <c r="CQ285" s="422"/>
      <c r="CR285" s="422"/>
      <c r="CS285" s="422"/>
      <c r="CT285" s="422"/>
      <c r="CU285" s="422"/>
      <c r="CV285" s="422"/>
      <c r="CW285" s="422"/>
      <c r="CX285" s="422"/>
      <c r="CY285" s="422"/>
      <c r="CZ285" s="422"/>
      <c r="DA285" s="422"/>
    </row>
    <row r="286" spans="1:105" s="124" customFormat="1" ht="14.25">
      <c r="A286" s="417" t="s">
        <v>341</v>
      </c>
      <c r="B286" s="417"/>
      <c r="C286" s="417"/>
      <c r="D286" s="417"/>
      <c r="E286" s="417"/>
      <c r="F286" s="417"/>
      <c r="G286" s="417"/>
      <c r="H286" s="459"/>
      <c r="I286" s="460"/>
      <c r="J286" s="460"/>
      <c r="K286" s="460"/>
      <c r="L286" s="460"/>
      <c r="M286" s="460"/>
      <c r="N286" s="460"/>
      <c r="O286" s="460"/>
      <c r="P286" s="460"/>
      <c r="Q286" s="460"/>
      <c r="R286" s="460"/>
      <c r="S286" s="460"/>
      <c r="T286" s="460"/>
      <c r="U286" s="460"/>
      <c r="V286" s="460"/>
      <c r="W286" s="460"/>
      <c r="X286" s="460"/>
      <c r="Y286" s="460"/>
      <c r="Z286" s="460"/>
      <c r="AA286" s="460"/>
      <c r="AB286" s="460"/>
      <c r="AC286" s="460"/>
      <c r="AD286" s="460"/>
      <c r="AE286" s="460"/>
      <c r="AF286" s="460"/>
      <c r="AG286" s="460"/>
      <c r="AH286" s="460"/>
      <c r="AI286" s="460"/>
      <c r="AJ286" s="460"/>
      <c r="AK286" s="460"/>
      <c r="AL286" s="460"/>
      <c r="AM286" s="460"/>
      <c r="AN286" s="460"/>
      <c r="AO286" s="460"/>
      <c r="AP286" s="460"/>
      <c r="AQ286" s="460"/>
      <c r="AR286" s="460"/>
      <c r="AS286" s="460"/>
      <c r="AT286" s="460"/>
      <c r="AU286" s="460"/>
      <c r="AV286" s="460"/>
      <c r="AW286" s="460"/>
      <c r="AX286" s="460"/>
      <c r="AY286" s="460"/>
      <c r="AZ286" s="460"/>
      <c r="BA286" s="460"/>
      <c r="BB286" s="460"/>
      <c r="BC286" s="460"/>
      <c r="BD286" s="460"/>
      <c r="BE286" s="460"/>
      <c r="BF286" s="460"/>
      <c r="BG286" s="460"/>
      <c r="BH286" s="460"/>
      <c r="BI286" s="460"/>
      <c r="BJ286" s="460"/>
      <c r="BK286" s="460"/>
      <c r="BL286" s="460"/>
      <c r="BM286" s="460"/>
      <c r="BN286" s="460"/>
      <c r="BO286" s="460"/>
      <c r="BP286" s="460"/>
      <c r="BQ286" s="460"/>
      <c r="BR286" s="460"/>
      <c r="BS286" s="461"/>
      <c r="BT286" s="424"/>
      <c r="BU286" s="424"/>
      <c r="BV286" s="424"/>
      <c r="BW286" s="424"/>
      <c r="BX286" s="424"/>
      <c r="BY286" s="424"/>
      <c r="BZ286" s="424"/>
      <c r="CA286" s="424"/>
      <c r="CB286" s="424"/>
      <c r="CC286" s="424"/>
      <c r="CD286" s="424"/>
      <c r="CE286" s="424"/>
      <c r="CF286" s="424"/>
      <c r="CG286" s="424"/>
      <c r="CH286" s="424"/>
      <c r="CI286" s="424"/>
      <c r="CJ286" s="422">
        <v>0</v>
      </c>
      <c r="CK286" s="422"/>
      <c r="CL286" s="422"/>
      <c r="CM286" s="422"/>
      <c r="CN286" s="422"/>
      <c r="CO286" s="422"/>
      <c r="CP286" s="422"/>
      <c r="CQ286" s="422"/>
      <c r="CR286" s="422"/>
      <c r="CS286" s="422"/>
      <c r="CT286" s="422"/>
      <c r="CU286" s="422"/>
      <c r="CV286" s="422"/>
      <c r="CW286" s="422"/>
      <c r="CX286" s="422"/>
      <c r="CY286" s="422"/>
      <c r="CZ286" s="422"/>
      <c r="DA286" s="422"/>
    </row>
    <row r="287" spans="1:105" s="124" customFormat="1" ht="14.25">
      <c r="A287" s="417"/>
      <c r="B287" s="417"/>
      <c r="C287" s="417"/>
      <c r="D287" s="417"/>
      <c r="E287" s="417"/>
      <c r="F287" s="417"/>
      <c r="G287" s="417"/>
      <c r="H287" s="443" t="s">
        <v>192</v>
      </c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  <c r="S287" s="427"/>
      <c r="T287" s="427"/>
      <c r="U287" s="427"/>
      <c r="V287" s="427"/>
      <c r="W287" s="427"/>
      <c r="X287" s="427"/>
      <c r="Y287" s="427"/>
      <c r="Z287" s="427"/>
      <c r="AA287" s="427"/>
      <c r="AB287" s="427"/>
      <c r="AC287" s="427"/>
      <c r="AD287" s="427"/>
      <c r="AE287" s="427"/>
      <c r="AF287" s="427"/>
      <c r="AG287" s="427"/>
      <c r="AH287" s="427"/>
      <c r="AI287" s="427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427"/>
      <c r="AV287" s="427"/>
      <c r="AW287" s="427"/>
      <c r="AX287" s="427"/>
      <c r="AY287" s="427"/>
      <c r="AZ287" s="427"/>
      <c r="BA287" s="427"/>
      <c r="BB287" s="427"/>
      <c r="BC287" s="427"/>
      <c r="BD287" s="427"/>
      <c r="BE287" s="427"/>
      <c r="BF287" s="427"/>
      <c r="BG287" s="427"/>
      <c r="BH287" s="427"/>
      <c r="BI287" s="427"/>
      <c r="BJ287" s="427"/>
      <c r="BK287" s="427"/>
      <c r="BL287" s="427"/>
      <c r="BM287" s="427"/>
      <c r="BN287" s="427"/>
      <c r="BO287" s="427"/>
      <c r="BP287" s="427"/>
      <c r="BQ287" s="427"/>
      <c r="BR287" s="427"/>
      <c r="BS287" s="428"/>
      <c r="BT287" s="430" t="s">
        <v>175</v>
      </c>
      <c r="BU287" s="430"/>
      <c r="BV287" s="430"/>
      <c r="BW287" s="430"/>
      <c r="BX287" s="430"/>
      <c r="BY287" s="430"/>
      <c r="BZ287" s="430"/>
      <c r="CA287" s="430"/>
      <c r="CB287" s="430"/>
      <c r="CC287" s="430"/>
      <c r="CD287" s="430"/>
      <c r="CE287" s="430"/>
      <c r="CF287" s="430"/>
      <c r="CG287" s="430"/>
      <c r="CH287" s="430"/>
      <c r="CI287" s="430"/>
      <c r="CJ287" s="439">
        <f>CJ286+CJ285</f>
        <v>0</v>
      </c>
      <c r="CK287" s="439"/>
      <c r="CL287" s="439"/>
      <c r="CM287" s="439"/>
      <c r="CN287" s="439"/>
      <c r="CO287" s="439"/>
      <c r="CP287" s="439"/>
      <c r="CQ287" s="439"/>
      <c r="CR287" s="439"/>
      <c r="CS287" s="439"/>
      <c r="CT287" s="439"/>
      <c r="CU287" s="439"/>
      <c r="CV287" s="439"/>
      <c r="CW287" s="439"/>
      <c r="CX287" s="439"/>
      <c r="CY287" s="439"/>
      <c r="CZ287" s="439"/>
      <c r="DA287" s="439"/>
    </row>
    <row r="288" spans="1:105" s="124" customFormat="1" ht="14.25">
      <c r="A288" s="132"/>
      <c r="B288" s="132"/>
      <c r="C288" s="132"/>
      <c r="D288" s="132"/>
      <c r="E288" s="132"/>
      <c r="F288" s="132"/>
      <c r="G288" s="132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  <c r="CT288" s="134"/>
      <c r="CU288" s="134"/>
      <c r="CV288" s="134"/>
      <c r="CW288" s="134"/>
      <c r="CX288" s="134"/>
      <c r="CY288" s="134"/>
      <c r="CZ288" s="134"/>
      <c r="DA288" s="134"/>
    </row>
    <row r="289" spans="1:105" s="124" customFormat="1" ht="27.75" customHeight="1">
      <c r="A289" s="458" t="s">
        <v>352</v>
      </c>
      <c r="B289" s="458"/>
      <c r="C289" s="458"/>
      <c r="D289" s="458"/>
      <c r="E289" s="458"/>
      <c r="F289" s="458"/>
      <c r="G289" s="458"/>
      <c r="H289" s="458"/>
      <c r="I289" s="458"/>
      <c r="J289" s="458"/>
      <c r="K289" s="458"/>
      <c r="L289" s="458"/>
      <c r="M289" s="458"/>
      <c r="N289" s="458"/>
      <c r="O289" s="458"/>
      <c r="P289" s="458"/>
      <c r="Q289" s="458"/>
      <c r="R289" s="458"/>
      <c r="S289" s="458"/>
      <c r="T289" s="458"/>
      <c r="U289" s="458"/>
      <c r="V289" s="458"/>
      <c r="W289" s="458"/>
      <c r="X289" s="458"/>
      <c r="Y289" s="458"/>
      <c r="Z289" s="458"/>
      <c r="AA289" s="458"/>
      <c r="AB289" s="458"/>
      <c r="AC289" s="458"/>
      <c r="AD289" s="458"/>
      <c r="AE289" s="458"/>
      <c r="AF289" s="458"/>
      <c r="AG289" s="458"/>
      <c r="AH289" s="458"/>
      <c r="AI289" s="458"/>
      <c r="AJ289" s="458"/>
      <c r="AK289" s="458"/>
      <c r="AL289" s="458"/>
      <c r="AM289" s="458"/>
      <c r="AN289" s="458"/>
      <c r="AO289" s="458"/>
      <c r="AP289" s="458"/>
      <c r="AQ289" s="458"/>
      <c r="AR289" s="458"/>
      <c r="AS289" s="458"/>
      <c r="AT289" s="458"/>
      <c r="AU289" s="458"/>
      <c r="AV289" s="458"/>
      <c r="AW289" s="458"/>
      <c r="AX289" s="458"/>
      <c r="AY289" s="458"/>
      <c r="AZ289" s="458"/>
      <c r="BA289" s="458"/>
      <c r="BB289" s="458"/>
      <c r="BC289" s="458"/>
      <c r="BD289" s="458"/>
      <c r="BE289" s="458"/>
      <c r="BF289" s="458"/>
      <c r="BG289" s="458"/>
      <c r="BH289" s="458"/>
      <c r="BI289" s="458"/>
      <c r="BJ289" s="458"/>
      <c r="BK289" s="458"/>
      <c r="BL289" s="458"/>
      <c r="BM289" s="458"/>
      <c r="BN289" s="458"/>
      <c r="BO289" s="458"/>
      <c r="BP289" s="458"/>
      <c r="BQ289" s="458"/>
      <c r="BR289" s="458"/>
      <c r="BS289" s="458"/>
      <c r="BT289" s="458"/>
      <c r="BU289" s="458"/>
      <c r="BV289" s="458"/>
      <c r="BW289" s="458"/>
      <c r="BX289" s="458"/>
      <c r="BY289" s="458"/>
      <c r="BZ289" s="458"/>
      <c r="CA289" s="458"/>
      <c r="CB289" s="458"/>
      <c r="CC289" s="458"/>
      <c r="CD289" s="458"/>
      <c r="CE289" s="458"/>
      <c r="CF289" s="458"/>
      <c r="CG289" s="458"/>
      <c r="CH289" s="458"/>
      <c r="CI289" s="458"/>
      <c r="CJ289" s="458"/>
      <c r="CK289" s="458"/>
      <c r="CL289" s="458"/>
      <c r="CM289" s="458"/>
      <c r="CN289" s="458"/>
      <c r="CO289" s="458"/>
      <c r="CP289" s="458"/>
      <c r="CQ289" s="458"/>
      <c r="CR289" s="458"/>
      <c r="CS289" s="458"/>
      <c r="CT289" s="458"/>
      <c r="CU289" s="458"/>
      <c r="CV289" s="458"/>
      <c r="CW289" s="458"/>
      <c r="CX289" s="458"/>
      <c r="CY289" s="458"/>
      <c r="CZ289" s="458"/>
      <c r="DA289" s="458"/>
    </row>
    <row r="290" spans="1:105" s="124" customFormat="1" ht="15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</row>
    <row r="291" spans="1:105" s="124" customFormat="1" ht="27" customHeight="1">
      <c r="A291" s="452" t="s">
        <v>64</v>
      </c>
      <c r="B291" s="453"/>
      <c r="C291" s="453"/>
      <c r="D291" s="453"/>
      <c r="E291" s="453"/>
      <c r="F291" s="453"/>
      <c r="G291" s="454"/>
      <c r="H291" s="452" t="s">
        <v>232</v>
      </c>
      <c r="I291" s="453"/>
      <c r="J291" s="453"/>
      <c r="K291" s="453"/>
      <c r="L291" s="453"/>
      <c r="M291" s="453"/>
      <c r="N291" s="453"/>
      <c r="O291" s="453"/>
      <c r="P291" s="453"/>
      <c r="Q291" s="453"/>
      <c r="R291" s="453"/>
      <c r="S291" s="453"/>
      <c r="T291" s="453"/>
      <c r="U291" s="453"/>
      <c r="V291" s="453"/>
      <c r="W291" s="453"/>
      <c r="X291" s="453"/>
      <c r="Y291" s="453"/>
      <c r="Z291" s="453"/>
      <c r="AA291" s="453"/>
      <c r="AB291" s="453"/>
      <c r="AC291" s="453"/>
      <c r="AD291" s="453"/>
      <c r="AE291" s="453"/>
      <c r="AF291" s="453"/>
      <c r="AG291" s="453"/>
      <c r="AH291" s="453"/>
      <c r="AI291" s="453"/>
      <c r="AJ291" s="453"/>
      <c r="AK291" s="453"/>
      <c r="AL291" s="453"/>
      <c r="AM291" s="453"/>
      <c r="AN291" s="453"/>
      <c r="AO291" s="453"/>
      <c r="AP291" s="453"/>
      <c r="AQ291" s="453"/>
      <c r="AR291" s="453"/>
      <c r="AS291" s="453"/>
      <c r="AT291" s="453"/>
      <c r="AU291" s="453"/>
      <c r="AV291" s="453"/>
      <c r="AW291" s="453"/>
      <c r="AX291" s="453"/>
      <c r="AY291" s="453"/>
      <c r="AZ291" s="453"/>
      <c r="BA291" s="453"/>
      <c r="BB291" s="453"/>
      <c r="BC291" s="454"/>
      <c r="BD291" s="452" t="s">
        <v>251</v>
      </c>
      <c r="BE291" s="453"/>
      <c r="BF291" s="453"/>
      <c r="BG291" s="453"/>
      <c r="BH291" s="453"/>
      <c r="BI291" s="453"/>
      <c r="BJ291" s="453"/>
      <c r="BK291" s="453"/>
      <c r="BL291" s="453"/>
      <c r="BM291" s="453"/>
      <c r="BN291" s="453"/>
      <c r="BO291" s="453"/>
      <c r="BP291" s="453"/>
      <c r="BQ291" s="453"/>
      <c r="BR291" s="453"/>
      <c r="BS291" s="454"/>
      <c r="BT291" s="452" t="s">
        <v>259</v>
      </c>
      <c r="BU291" s="453"/>
      <c r="BV291" s="453"/>
      <c r="BW291" s="453"/>
      <c r="BX291" s="453"/>
      <c r="BY291" s="453"/>
      <c r="BZ291" s="453"/>
      <c r="CA291" s="453"/>
      <c r="CB291" s="453"/>
      <c r="CC291" s="453"/>
      <c r="CD291" s="453"/>
      <c r="CE291" s="453"/>
      <c r="CF291" s="453"/>
      <c r="CG291" s="453"/>
      <c r="CH291" s="453"/>
      <c r="CI291" s="454"/>
      <c r="CJ291" s="452" t="s">
        <v>260</v>
      </c>
      <c r="CK291" s="453"/>
      <c r="CL291" s="453"/>
      <c r="CM291" s="453"/>
      <c r="CN291" s="453"/>
      <c r="CO291" s="453"/>
      <c r="CP291" s="453"/>
      <c r="CQ291" s="453"/>
      <c r="CR291" s="453"/>
      <c r="CS291" s="453"/>
      <c r="CT291" s="453"/>
      <c r="CU291" s="453"/>
      <c r="CV291" s="453"/>
      <c r="CW291" s="453"/>
      <c r="CX291" s="453"/>
      <c r="CY291" s="453"/>
      <c r="CZ291" s="453"/>
      <c r="DA291" s="454"/>
    </row>
    <row r="292" spans="1:105" s="124" customFormat="1" ht="14.25">
      <c r="A292" s="455"/>
      <c r="B292" s="456"/>
      <c r="C292" s="456"/>
      <c r="D292" s="456"/>
      <c r="E292" s="456"/>
      <c r="F292" s="456"/>
      <c r="G292" s="457"/>
      <c r="H292" s="455">
        <v>1</v>
      </c>
      <c r="I292" s="456"/>
      <c r="J292" s="456"/>
      <c r="K292" s="456"/>
      <c r="L292" s="456"/>
      <c r="M292" s="456"/>
      <c r="N292" s="456"/>
      <c r="O292" s="456"/>
      <c r="P292" s="456"/>
      <c r="Q292" s="456"/>
      <c r="R292" s="456"/>
      <c r="S292" s="456"/>
      <c r="T292" s="456"/>
      <c r="U292" s="456"/>
      <c r="V292" s="456"/>
      <c r="W292" s="456"/>
      <c r="X292" s="456"/>
      <c r="Y292" s="456"/>
      <c r="Z292" s="456"/>
      <c r="AA292" s="456"/>
      <c r="AB292" s="456"/>
      <c r="AC292" s="456"/>
      <c r="AD292" s="456"/>
      <c r="AE292" s="456"/>
      <c r="AF292" s="456"/>
      <c r="AG292" s="456"/>
      <c r="AH292" s="456"/>
      <c r="AI292" s="456"/>
      <c r="AJ292" s="456"/>
      <c r="AK292" s="456"/>
      <c r="AL292" s="456"/>
      <c r="AM292" s="456"/>
      <c r="AN292" s="456"/>
      <c r="AO292" s="456"/>
      <c r="AP292" s="456"/>
      <c r="AQ292" s="456"/>
      <c r="AR292" s="456"/>
      <c r="AS292" s="456"/>
      <c r="AT292" s="456"/>
      <c r="AU292" s="456"/>
      <c r="AV292" s="456"/>
      <c r="AW292" s="456"/>
      <c r="AX292" s="456"/>
      <c r="AY292" s="456"/>
      <c r="AZ292" s="456"/>
      <c r="BA292" s="456"/>
      <c r="BB292" s="456"/>
      <c r="BC292" s="457"/>
      <c r="BD292" s="455">
        <v>2</v>
      </c>
      <c r="BE292" s="456"/>
      <c r="BF292" s="456"/>
      <c r="BG292" s="456"/>
      <c r="BH292" s="456"/>
      <c r="BI292" s="456"/>
      <c r="BJ292" s="456"/>
      <c r="BK292" s="456"/>
      <c r="BL292" s="456"/>
      <c r="BM292" s="456"/>
      <c r="BN292" s="456"/>
      <c r="BO292" s="456"/>
      <c r="BP292" s="456"/>
      <c r="BQ292" s="456"/>
      <c r="BR292" s="456"/>
      <c r="BS292" s="457"/>
      <c r="BT292" s="455">
        <v>3</v>
      </c>
      <c r="BU292" s="456"/>
      <c r="BV292" s="456"/>
      <c r="BW292" s="456"/>
      <c r="BX292" s="456"/>
      <c r="BY292" s="456"/>
      <c r="BZ292" s="456"/>
      <c r="CA292" s="456"/>
      <c r="CB292" s="456"/>
      <c r="CC292" s="456"/>
      <c r="CD292" s="456"/>
      <c r="CE292" s="456"/>
      <c r="CF292" s="456"/>
      <c r="CG292" s="456"/>
      <c r="CH292" s="456"/>
      <c r="CI292" s="457"/>
      <c r="CJ292" s="455">
        <v>4</v>
      </c>
      <c r="CK292" s="456"/>
      <c r="CL292" s="456"/>
      <c r="CM292" s="456"/>
      <c r="CN292" s="456"/>
      <c r="CO292" s="456"/>
      <c r="CP292" s="456"/>
      <c r="CQ292" s="456"/>
      <c r="CR292" s="456"/>
      <c r="CS292" s="456"/>
      <c r="CT292" s="456"/>
      <c r="CU292" s="456"/>
      <c r="CV292" s="456"/>
      <c r="CW292" s="456"/>
      <c r="CX292" s="456"/>
      <c r="CY292" s="456"/>
      <c r="CZ292" s="456"/>
      <c r="DA292" s="457"/>
    </row>
    <row r="293" spans="1:105" s="124" customFormat="1" ht="14.25">
      <c r="A293" s="445"/>
      <c r="B293" s="441"/>
      <c r="C293" s="441"/>
      <c r="D293" s="441"/>
      <c r="E293" s="441"/>
      <c r="F293" s="441"/>
      <c r="G293" s="442"/>
      <c r="H293" s="443" t="s">
        <v>192</v>
      </c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427"/>
      <c r="AI293" s="427"/>
      <c r="AJ293" s="427"/>
      <c r="AK293" s="427"/>
      <c r="AL293" s="427"/>
      <c r="AM293" s="427"/>
      <c r="AN293" s="427"/>
      <c r="AO293" s="427"/>
      <c r="AP293" s="427"/>
      <c r="AQ293" s="427"/>
      <c r="AR293" s="427"/>
      <c r="AS293" s="427"/>
      <c r="AT293" s="427"/>
      <c r="AU293" s="427"/>
      <c r="AV293" s="427"/>
      <c r="AW293" s="427"/>
      <c r="AX293" s="427"/>
      <c r="AY293" s="427"/>
      <c r="AZ293" s="427"/>
      <c r="BA293" s="427"/>
      <c r="BB293" s="427"/>
      <c r="BC293" s="428"/>
      <c r="BD293" s="446"/>
      <c r="BE293" s="447"/>
      <c r="BF293" s="447"/>
      <c r="BG293" s="447"/>
      <c r="BH293" s="447"/>
      <c r="BI293" s="447"/>
      <c r="BJ293" s="447"/>
      <c r="BK293" s="447"/>
      <c r="BL293" s="447"/>
      <c r="BM293" s="447"/>
      <c r="BN293" s="447"/>
      <c r="BO293" s="447"/>
      <c r="BP293" s="447"/>
      <c r="BQ293" s="447"/>
      <c r="BR293" s="447"/>
      <c r="BS293" s="448"/>
      <c r="BT293" s="446" t="s">
        <v>175</v>
      </c>
      <c r="BU293" s="447"/>
      <c r="BV293" s="447"/>
      <c r="BW293" s="447"/>
      <c r="BX293" s="447"/>
      <c r="BY293" s="447"/>
      <c r="BZ293" s="447"/>
      <c r="CA293" s="447"/>
      <c r="CB293" s="447"/>
      <c r="CC293" s="447"/>
      <c r="CD293" s="447"/>
      <c r="CE293" s="447"/>
      <c r="CF293" s="447"/>
      <c r="CG293" s="447"/>
      <c r="CH293" s="447"/>
      <c r="CI293" s="448"/>
      <c r="CJ293" s="449">
        <f>CJ300+CJ306+CJ312+CJ318+CJ324</f>
        <v>0</v>
      </c>
      <c r="CK293" s="450"/>
      <c r="CL293" s="450"/>
      <c r="CM293" s="450"/>
      <c r="CN293" s="450"/>
      <c r="CO293" s="450"/>
      <c r="CP293" s="450"/>
      <c r="CQ293" s="450"/>
      <c r="CR293" s="450"/>
      <c r="CS293" s="450"/>
      <c r="CT293" s="450"/>
      <c r="CU293" s="450"/>
      <c r="CV293" s="450"/>
      <c r="CW293" s="450"/>
      <c r="CX293" s="450"/>
      <c r="CY293" s="450"/>
      <c r="CZ293" s="450"/>
      <c r="DA293" s="451"/>
    </row>
    <row r="294" spans="1:105" s="124" customFormat="1" ht="15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</row>
    <row r="295" spans="1:105" s="124" customFormat="1" ht="28.5" customHeight="1">
      <c r="A295" s="440" t="s">
        <v>353</v>
      </c>
      <c r="B295" s="440"/>
      <c r="C295" s="440"/>
      <c r="D295" s="440"/>
      <c r="E295" s="440"/>
      <c r="F295" s="440"/>
      <c r="G295" s="440"/>
      <c r="H295" s="440"/>
      <c r="I295" s="440"/>
      <c r="J295" s="440"/>
      <c r="K295" s="440"/>
      <c r="L295" s="440"/>
      <c r="M295" s="440"/>
      <c r="N295" s="440"/>
      <c r="O295" s="440"/>
      <c r="P295" s="440"/>
      <c r="Q295" s="440"/>
      <c r="R295" s="440"/>
      <c r="S295" s="440"/>
      <c r="T295" s="440"/>
      <c r="U295" s="440"/>
      <c r="V295" s="440"/>
      <c r="W295" s="440"/>
      <c r="X295" s="440"/>
      <c r="Y295" s="440"/>
      <c r="Z295" s="440"/>
      <c r="AA295" s="440"/>
      <c r="AB295" s="440"/>
      <c r="AC295" s="440"/>
      <c r="AD295" s="440"/>
      <c r="AE295" s="440"/>
      <c r="AF295" s="440"/>
      <c r="AG295" s="440"/>
      <c r="AH295" s="440"/>
      <c r="AI295" s="440"/>
      <c r="AJ295" s="440"/>
      <c r="AK295" s="440"/>
      <c r="AL295" s="440"/>
      <c r="AM295" s="440"/>
      <c r="AN295" s="440"/>
      <c r="AO295" s="440"/>
      <c r="AP295" s="440"/>
      <c r="AQ295" s="440"/>
      <c r="AR295" s="440"/>
      <c r="AS295" s="440"/>
      <c r="AT295" s="440"/>
      <c r="AU295" s="440"/>
      <c r="AV295" s="440"/>
      <c r="AW295" s="440"/>
      <c r="AX295" s="440"/>
      <c r="AY295" s="440"/>
      <c r="AZ295" s="440"/>
      <c r="BA295" s="440"/>
      <c r="BB295" s="440"/>
      <c r="BC295" s="440"/>
      <c r="BD295" s="440"/>
      <c r="BE295" s="440"/>
      <c r="BF295" s="440"/>
      <c r="BG295" s="440"/>
      <c r="BH295" s="440"/>
      <c r="BI295" s="440"/>
      <c r="BJ295" s="440"/>
      <c r="BK295" s="440"/>
      <c r="BL295" s="440"/>
      <c r="BM295" s="440"/>
      <c r="BN295" s="440"/>
      <c r="BO295" s="440"/>
      <c r="BP295" s="440"/>
      <c r="BQ295" s="440"/>
      <c r="BR295" s="440"/>
      <c r="BS295" s="440"/>
      <c r="BT295" s="440"/>
      <c r="BU295" s="440"/>
      <c r="BV295" s="440"/>
      <c r="BW295" s="440"/>
      <c r="BX295" s="440"/>
      <c r="BY295" s="440"/>
      <c r="BZ295" s="440"/>
      <c r="CA295" s="440"/>
      <c r="CB295" s="440"/>
      <c r="CC295" s="440"/>
      <c r="CD295" s="440"/>
      <c r="CE295" s="440"/>
      <c r="CF295" s="440"/>
      <c r="CG295" s="440"/>
      <c r="CH295" s="440"/>
      <c r="CI295" s="440"/>
      <c r="CJ295" s="440"/>
      <c r="CK295" s="440"/>
      <c r="CL295" s="440"/>
      <c r="CM295" s="440"/>
      <c r="CN295" s="440"/>
      <c r="CO295" s="440"/>
      <c r="CP295" s="440"/>
      <c r="CQ295" s="440"/>
      <c r="CR295" s="440"/>
      <c r="CS295" s="440"/>
      <c r="CT295" s="440"/>
      <c r="CU295" s="440"/>
      <c r="CV295" s="440"/>
      <c r="CW295" s="440"/>
      <c r="CX295" s="440"/>
      <c r="CY295" s="440"/>
      <c r="CZ295" s="440"/>
      <c r="DA295" s="440"/>
    </row>
    <row r="296" spans="1:105" s="124" customFormat="1" ht="14.25">
      <c r="A296" s="132"/>
      <c r="B296" s="132"/>
      <c r="C296" s="132"/>
      <c r="D296" s="132"/>
      <c r="E296" s="132"/>
      <c r="F296" s="132"/>
      <c r="G296" s="132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</row>
    <row r="297" spans="1:105" s="124" customFormat="1" ht="14.25">
      <c r="A297" s="417" t="s">
        <v>42</v>
      </c>
      <c r="B297" s="417"/>
      <c r="C297" s="417"/>
      <c r="D297" s="417"/>
      <c r="E297" s="417"/>
      <c r="F297" s="417"/>
      <c r="G297" s="417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  <c r="T297" s="423"/>
      <c r="U297" s="423"/>
      <c r="V297" s="423"/>
      <c r="W297" s="423"/>
      <c r="X297" s="423"/>
      <c r="Y297" s="423"/>
      <c r="Z297" s="423"/>
      <c r="AA297" s="423"/>
      <c r="AB297" s="423"/>
      <c r="AC297" s="423"/>
      <c r="AD297" s="423"/>
      <c r="AE297" s="423"/>
      <c r="AF297" s="423"/>
      <c r="AG297" s="423"/>
      <c r="AH297" s="423"/>
      <c r="AI297" s="423"/>
      <c r="AJ297" s="423"/>
      <c r="AK297" s="423"/>
      <c r="AL297" s="423"/>
      <c r="AM297" s="423"/>
      <c r="AN297" s="423"/>
      <c r="AO297" s="423"/>
      <c r="AP297" s="423"/>
      <c r="AQ297" s="423"/>
      <c r="AR297" s="423"/>
      <c r="AS297" s="423"/>
      <c r="AT297" s="423"/>
      <c r="AU297" s="423"/>
      <c r="AV297" s="423"/>
      <c r="AW297" s="423"/>
      <c r="AX297" s="423"/>
      <c r="AY297" s="423"/>
      <c r="AZ297" s="423"/>
      <c r="BA297" s="423"/>
      <c r="BB297" s="423"/>
      <c r="BC297" s="423"/>
      <c r="BD297" s="421"/>
      <c r="BE297" s="421"/>
      <c r="BF297" s="421"/>
      <c r="BG297" s="421"/>
      <c r="BH297" s="421"/>
      <c r="BI297" s="421"/>
      <c r="BJ297" s="421"/>
      <c r="BK297" s="421"/>
      <c r="BL297" s="421"/>
      <c r="BM297" s="421"/>
      <c r="BN297" s="421"/>
      <c r="BO297" s="421"/>
      <c r="BP297" s="421"/>
      <c r="BQ297" s="421"/>
      <c r="BR297" s="421"/>
      <c r="BS297" s="421"/>
      <c r="BT297" s="424"/>
      <c r="BU297" s="424"/>
      <c r="BV297" s="424"/>
      <c r="BW297" s="424"/>
      <c r="BX297" s="424"/>
      <c r="BY297" s="424"/>
      <c r="BZ297" s="424"/>
      <c r="CA297" s="424"/>
      <c r="CB297" s="424"/>
      <c r="CC297" s="424"/>
      <c r="CD297" s="424"/>
      <c r="CE297" s="424"/>
      <c r="CF297" s="424"/>
      <c r="CG297" s="424"/>
      <c r="CH297" s="424"/>
      <c r="CI297" s="424"/>
      <c r="CJ297" s="422"/>
      <c r="CK297" s="422"/>
      <c r="CL297" s="422"/>
      <c r="CM297" s="422"/>
      <c r="CN297" s="422"/>
      <c r="CO297" s="422"/>
      <c r="CP297" s="422"/>
      <c r="CQ297" s="422"/>
      <c r="CR297" s="422"/>
      <c r="CS297" s="422"/>
      <c r="CT297" s="422"/>
      <c r="CU297" s="422"/>
      <c r="CV297" s="422"/>
      <c r="CW297" s="422"/>
      <c r="CX297" s="422"/>
      <c r="CY297" s="422"/>
      <c r="CZ297" s="422"/>
      <c r="DA297" s="422"/>
    </row>
    <row r="298" spans="1:105" s="124" customFormat="1" ht="14.25">
      <c r="A298" s="417" t="s">
        <v>214</v>
      </c>
      <c r="B298" s="417"/>
      <c r="C298" s="417"/>
      <c r="D298" s="417"/>
      <c r="E298" s="417"/>
      <c r="F298" s="417"/>
      <c r="G298" s="417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  <c r="T298" s="423"/>
      <c r="U298" s="423"/>
      <c r="V298" s="423"/>
      <c r="W298" s="423"/>
      <c r="X298" s="423"/>
      <c r="Y298" s="423"/>
      <c r="Z298" s="423"/>
      <c r="AA298" s="423"/>
      <c r="AB298" s="423"/>
      <c r="AC298" s="423"/>
      <c r="AD298" s="423"/>
      <c r="AE298" s="423"/>
      <c r="AF298" s="423"/>
      <c r="AG298" s="423"/>
      <c r="AH298" s="423"/>
      <c r="AI298" s="423"/>
      <c r="AJ298" s="423"/>
      <c r="AK298" s="423"/>
      <c r="AL298" s="423"/>
      <c r="AM298" s="423"/>
      <c r="AN298" s="423"/>
      <c r="AO298" s="423"/>
      <c r="AP298" s="423"/>
      <c r="AQ298" s="423"/>
      <c r="AR298" s="423"/>
      <c r="AS298" s="423"/>
      <c r="AT298" s="423"/>
      <c r="AU298" s="423"/>
      <c r="AV298" s="423"/>
      <c r="AW298" s="423"/>
      <c r="AX298" s="423"/>
      <c r="AY298" s="423"/>
      <c r="AZ298" s="423"/>
      <c r="BA298" s="423"/>
      <c r="BB298" s="423"/>
      <c r="BC298" s="423"/>
      <c r="BD298" s="421"/>
      <c r="BE298" s="421"/>
      <c r="BF298" s="421"/>
      <c r="BG298" s="421"/>
      <c r="BH298" s="421"/>
      <c r="BI298" s="421"/>
      <c r="BJ298" s="421"/>
      <c r="BK298" s="421"/>
      <c r="BL298" s="421"/>
      <c r="BM298" s="421"/>
      <c r="BN298" s="421"/>
      <c r="BO298" s="421"/>
      <c r="BP298" s="421"/>
      <c r="BQ298" s="421"/>
      <c r="BR298" s="421"/>
      <c r="BS298" s="421"/>
      <c r="BT298" s="424"/>
      <c r="BU298" s="424"/>
      <c r="BV298" s="424"/>
      <c r="BW298" s="424"/>
      <c r="BX298" s="424"/>
      <c r="BY298" s="424"/>
      <c r="BZ298" s="424"/>
      <c r="CA298" s="424"/>
      <c r="CB298" s="424"/>
      <c r="CC298" s="424"/>
      <c r="CD298" s="424"/>
      <c r="CE298" s="424"/>
      <c r="CF298" s="424"/>
      <c r="CG298" s="424"/>
      <c r="CH298" s="424"/>
      <c r="CI298" s="424"/>
      <c r="CJ298" s="422"/>
      <c r="CK298" s="422"/>
      <c r="CL298" s="422"/>
      <c r="CM298" s="422"/>
      <c r="CN298" s="422"/>
      <c r="CO298" s="422"/>
      <c r="CP298" s="422"/>
      <c r="CQ298" s="422"/>
      <c r="CR298" s="422"/>
      <c r="CS298" s="422"/>
      <c r="CT298" s="422"/>
      <c r="CU298" s="422"/>
      <c r="CV298" s="422"/>
      <c r="CW298" s="422"/>
      <c r="CX298" s="422"/>
      <c r="CY298" s="422"/>
      <c r="CZ298" s="422"/>
      <c r="DA298" s="422"/>
    </row>
    <row r="299" spans="1:105" s="124" customFormat="1" ht="14.25">
      <c r="A299" s="417" t="s">
        <v>341</v>
      </c>
      <c r="B299" s="417"/>
      <c r="C299" s="417"/>
      <c r="D299" s="417"/>
      <c r="E299" s="417"/>
      <c r="F299" s="417"/>
      <c r="G299" s="417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  <c r="R299" s="423"/>
      <c r="S299" s="423"/>
      <c r="T299" s="423"/>
      <c r="U299" s="423"/>
      <c r="V299" s="423"/>
      <c r="W299" s="423"/>
      <c r="X299" s="423"/>
      <c r="Y299" s="423"/>
      <c r="Z299" s="423"/>
      <c r="AA299" s="423"/>
      <c r="AB299" s="423"/>
      <c r="AC299" s="423"/>
      <c r="AD299" s="423"/>
      <c r="AE299" s="423"/>
      <c r="AF299" s="423"/>
      <c r="AG299" s="423"/>
      <c r="AH299" s="423"/>
      <c r="AI299" s="423"/>
      <c r="AJ299" s="423"/>
      <c r="AK299" s="423"/>
      <c r="AL299" s="423"/>
      <c r="AM299" s="423"/>
      <c r="AN299" s="423"/>
      <c r="AO299" s="423"/>
      <c r="AP299" s="423"/>
      <c r="AQ299" s="423"/>
      <c r="AR299" s="423"/>
      <c r="AS299" s="423"/>
      <c r="AT299" s="423"/>
      <c r="AU299" s="423"/>
      <c r="AV299" s="423"/>
      <c r="AW299" s="423"/>
      <c r="AX299" s="423"/>
      <c r="AY299" s="423"/>
      <c r="AZ299" s="423"/>
      <c r="BA299" s="423"/>
      <c r="BB299" s="423"/>
      <c r="BC299" s="423"/>
      <c r="BD299" s="421"/>
      <c r="BE299" s="421"/>
      <c r="BF299" s="421"/>
      <c r="BG299" s="421"/>
      <c r="BH299" s="421"/>
      <c r="BI299" s="421"/>
      <c r="BJ299" s="421"/>
      <c r="BK299" s="421"/>
      <c r="BL299" s="421"/>
      <c r="BM299" s="421"/>
      <c r="BN299" s="421"/>
      <c r="BO299" s="421"/>
      <c r="BP299" s="421"/>
      <c r="BQ299" s="421"/>
      <c r="BR299" s="421"/>
      <c r="BS299" s="421"/>
      <c r="BT299" s="424"/>
      <c r="BU299" s="424"/>
      <c r="BV299" s="424"/>
      <c r="BW299" s="424"/>
      <c r="BX299" s="424"/>
      <c r="BY299" s="424"/>
      <c r="BZ299" s="424"/>
      <c r="CA299" s="424"/>
      <c r="CB299" s="424"/>
      <c r="CC299" s="424"/>
      <c r="CD299" s="424"/>
      <c r="CE299" s="424"/>
      <c r="CF299" s="424"/>
      <c r="CG299" s="424"/>
      <c r="CH299" s="424"/>
      <c r="CI299" s="424"/>
      <c r="CJ299" s="422">
        <v>0</v>
      </c>
      <c r="CK299" s="422"/>
      <c r="CL299" s="422"/>
      <c r="CM299" s="422"/>
      <c r="CN299" s="422"/>
      <c r="CO299" s="422"/>
      <c r="CP299" s="422"/>
      <c r="CQ299" s="422"/>
      <c r="CR299" s="422"/>
      <c r="CS299" s="422"/>
      <c r="CT299" s="422"/>
      <c r="CU299" s="422"/>
      <c r="CV299" s="422"/>
      <c r="CW299" s="422"/>
      <c r="CX299" s="422"/>
      <c r="CY299" s="422"/>
      <c r="CZ299" s="422"/>
      <c r="DA299" s="422"/>
    </row>
    <row r="300" spans="1:105" s="124" customFormat="1" ht="14.25">
      <c r="A300" s="417"/>
      <c r="B300" s="417"/>
      <c r="C300" s="417"/>
      <c r="D300" s="417"/>
      <c r="E300" s="417"/>
      <c r="F300" s="417"/>
      <c r="G300" s="417"/>
      <c r="H300" s="438" t="s">
        <v>192</v>
      </c>
      <c r="I300" s="438"/>
      <c r="J300" s="438"/>
      <c r="K300" s="438"/>
      <c r="L300" s="438"/>
      <c r="M300" s="438"/>
      <c r="N300" s="438"/>
      <c r="O300" s="438"/>
      <c r="P300" s="438"/>
      <c r="Q300" s="438"/>
      <c r="R300" s="438"/>
      <c r="S300" s="438"/>
      <c r="T300" s="438"/>
      <c r="U300" s="438"/>
      <c r="V300" s="438"/>
      <c r="W300" s="438"/>
      <c r="X300" s="438"/>
      <c r="Y300" s="438"/>
      <c r="Z300" s="438"/>
      <c r="AA300" s="438"/>
      <c r="AB300" s="438"/>
      <c r="AC300" s="438"/>
      <c r="AD300" s="438"/>
      <c r="AE300" s="438"/>
      <c r="AF300" s="438"/>
      <c r="AG300" s="438"/>
      <c r="AH300" s="438"/>
      <c r="AI300" s="438"/>
      <c r="AJ300" s="438"/>
      <c r="AK300" s="438"/>
      <c r="AL300" s="438"/>
      <c r="AM300" s="438"/>
      <c r="AN300" s="438"/>
      <c r="AO300" s="438"/>
      <c r="AP300" s="438"/>
      <c r="AQ300" s="438"/>
      <c r="AR300" s="438"/>
      <c r="AS300" s="438"/>
      <c r="AT300" s="438"/>
      <c r="AU300" s="438"/>
      <c r="AV300" s="438"/>
      <c r="AW300" s="438"/>
      <c r="AX300" s="438"/>
      <c r="AY300" s="438"/>
      <c r="AZ300" s="438"/>
      <c r="BA300" s="438"/>
      <c r="BB300" s="438"/>
      <c r="BC300" s="438"/>
      <c r="BD300" s="417"/>
      <c r="BE300" s="417"/>
      <c r="BF300" s="417"/>
      <c r="BG300" s="417"/>
      <c r="BH300" s="417"/>
      <c r="BI300" s="417"/>
      <c r="BJ300" s="417"/>
      <c r="BK300" s="417"/>
      <c r="BL300" s="417"/>
      <c r="BM300" s="417"/>
      <c r="BN300" s="417"/>
      <c r="BO300" s="417"/>
      <c r="BP300" s="417"/>
      <c r="BQ300" s="417"/>
      <c r="BR300" s="417"/>
      <c r="BS300" s="417"/>
      <c r="BT300" s="430" t="s">
        <v>175</v>
      </c>
      <c r="BU300" s="430"/>
      <c r="BV300" s="430"/>
      <c r="BW300" s="430"/>
      <c r="BX300" s="430"/>
      <c r="BY300" s="430"/>
      <c r="BZ300" s="430"/>
      <c r="CA300" s="430"/>
      <c r="CB300" s="430"/>
      <c r="CC300" s="430"/>
      <c r="CD300" s="430"/>
      <c r="CE300" s="430"/>
      <c r="CF300" s="430"/>
      <c r="CG300" s="430"/>
      <c r="CH300" s="430"/>
      <c r="CI300" s="430"/>
      <c r="CJ300" s="439">
        <f>SUM(CJ297:CJ299)</f>
        <v>0</v>
      </c>
      <c r="CK300" s="439"/>
      <c r="CL300" s="439"/>
      <c r="CM300" s="439"/>
      <c r="CN300" s="439"/>
      <c r="CO300" s="439"/>
      <c r="CP300" s="439"/>
      <c r="CQ300" s="439"/>
      <c r="CR300" s="439"/>
      <c r="CS300" s="439"/>
      <c r="CT300" s="439"/>
      <c r="CU300" s="439"/>
      <c r="CV300" s="439"/>
      <c r="CW300" s="439"/>
      <c r="CX300" s="439"/>
      <c r="CY300" s="439"/>
      <c r="CZ300" s="439"/>
      <c r="DA300" s="439"/>
    </row>
    <row r="301" spans="1:105" s="124" customFormat="1" ht="14.25">
      <c r="A301" s="132"/>
      <c r="B301" s="132"/>
      <c r="C301" s="132"/>
      <c r="D301" s="132"/>
      <c r="E301" s="132"/>
      <c r="F301" s="132"/>
      <c r="G301" s="132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</row>
    <row r="302" spans="1:105" s="124" customFormat="1" ht="30" customHeight="1">
      <c r="A302" s="440" t="s">
        <v>354</v>
      </c>
      <c r="B302" s="440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40"/>
      <c r="N302" s="440"/>
      <c r="O302" s="440"/>
      <c r="P302" s="440"/>
      <c r="Q302" s="440"/>
      <c r="R302" s="440"/>
      <c r="S302" s="440"/>
      <c r="T302" s="440"/>
      <c r="U302" s="440"/>
      <c r="V302" s="440"/>
      <c r="W302" s="440"/>
      <c r="X302" s="440"/>
      <c r="Y302" s="440"/>
      <c r="Z302" s="440"/>
      <c r="AA302" s="440"/>
      <c r="AB302" s="440"/>
      <c r="AC302" s="440"/>
      <c r="AD302" s="440"/>
      <c r="AE302" s="440"/>
      <c r="AF302" s="440"/>
      <c r="AG302" s="440"/>
      <c r="AH302" s="440"/>
      <c r="AI302" s="440"/>
      <c r="AJ302" s="440"/>
      <c r="AK302" s="440"/>
      <c r="AL302" s="440"/>
      <c r="AM302" s="440"/>
      <c r="AN302" s="440"/>
      <c r="AO302" s="440"/>
      <c r="AP302" s="440"/>
      <c r="AQ302" s="440"/>
      <c r="AR302" s="440"/>
      <c r="AS302" s="440"/>
      <c r="AT302" s="440"/>
      <c r="AU302" s="440"/>
      <c r="AV302" s="440"/>
      <c r="AW302" s="440"/>
      <c r="AX302" s="440"/>
      <c r="AY302" s="440"/>
      <c r="AZ302" s="440"/>
      <c r="BA302" s="440"/>
      <c r="BB302" s="440"/>
      <c r="BC302" s="440"/>
      <c r="BD302" s="440"/>
      <c r="BE302" s="440"/>
      <c r="BF302" s="440"/>
      <c r="BG302" s="440"/>
      <c r="BH302" s="440"/>
      <c r="BI302" s="440"/>
      <c r="BJ302" s="440"/>
      <c r="BK302" s="440"/>
      <c r="BL302" s="440"/>
      <c r="BM302" s="440"/>
      <c r="BN302" s="440"/>
      <c r="BO302" s="440"/>
      <c r="BP302" s="440"/>
      <c r="BQ302" s="440"/>
      <c r="BR302" s="440"/>
      <c r="BS302" s="440"/>
      <c r="BT302" s="440"/>
      <c r="BU302" s="440"/>
      <c r="BV302" s="440"/>
      <c r="BW302" s="440"/>
      <c r="BX302" s="440"/>
      <c r="BY302" s="440"/>
      <c r="BZ302" s="440"/>
      <c r="CA302" s="440"/>
      <c r="CB302" s="440"/>
      <c r="CC302" s="440"/>
      <c r="CD302" s="440"/>
      <c r="CE302" s="440"/>
      <c r="CF302" s="440"/>
      <c r="CG302" s="440"/>
      <c r="CH302" s="440"/>
      <c r="CI302" s="440"/>
      <c r="CJ302" s="440"/>
      <c r="CK302" s="440"/>
      <c r="CL302" s="440"/>
      <c r="CM302" s="440"/>
      <c r="CN302" s="440"/>
      <c r="CO302" s="440"/>
      <c r="CP302" s="440"/>
      <c r="CQ302" s="440"/>
      <c r="CR302" s="440"/>
      <c r="CS302" s="440"/>
      <c r="CT302" s="440"/>
      <c r="CU302" s="440"/>
      <c r="CV302" s="440"/>
      <c r="CW302" s="440"/>
      <c r="CX302" s="440"/>
      <c r="CY302" s="440"/>
      <c r="CZ302" s="440"/>
      <c r="DA302" s="440"/>
    </row>
    <row r="303" spans="1:105" s="124" customFormat="1" ht="14.25">
      <c r="A303" s="132"/>
      <c r="B303" s="132"/>
      <c r="C303" s="132"/>
      <c r="D303" s="132"/>
      <c r="E303" s="132"/>
      <c r="F303" s="132"/>
      <c r="G303" s="132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</row>
    <row r="304" spans="1:105" s="124" customFormat="1" ht="14.25">
      <c r="A304" s="417" t="s">
        <v>42</v>
      </c>
      <c r="B304" s="417"/>
      <c r="C304" s="417"/>
      <c r="D304" s="417"/>
      <c r="E304" s="417"/>
      <c r="F304" s="417"/>
      <c r="G304" s="417"/>
      <c r="H304" s="421"/>
      <c r="I304" s="421"/>
      <c r="J304" s="421"/>
      <c r="K304" s="421"/>
      <c r="L304" s="421"/>
      <c r="M304" s="421"/>
      <c r="N304" s="421"/>
      <c r="O304" s="421"/>
      <c r="P304" s="421"/>
      <c r="Q304" s="421"/>
      <c r="R304" s="421"/>
      <c r="S304" s="421"/>
      <c r="T304" s="421"/>
      <c r="U304" s="421"/>
      <c r="V304" s="421"/>
      <c r="W304" s="421"/>
      <c r="X304" s="421"/>
      <c r="Y304" s="421"/>
      <c r="Z304" s="421"/>
      <c r="AA304" s="421"/>
      <c r="AB304" s="421"/>
      <c r="AC304" s="421"/>
      <c r="AD304" s="421"/>
      <c r="AE304" s="421"/>
      <c r="AF304" s="421"/>
      <c r="AG304" s="421"/>
      <c r="AH304" s="421"/>
      <c r="AI304" s="421"/>
      <c r="AJ304" s="421"/>
      <c r="AK304" s="421"/>
      <c r="AL304" s="421"/>
      <c r="AM304" s="421"/>
      <c r="AN304" s="421"/>
      <c r="AO304" s="421"/>
      <c r="AP304" s="421"/>
      <c r="AQ304" s="421"/>
      <c r="AR304" s="421"/>
      <c r="AS304" s="421"/>
      <c r="AT304" s="421"/>
      <c r="AU304" s="421"/>
      <c r="AV304" s="421"/>
      <c r="AW304" s="421"/>
      <c r="AX304" s="421"/>
      <c r="AY304" s="421"/>
      <c r="AZ304" s="421"/>
      <c r="BA304" s="421"/>
      <c r="BB304" s="421"/>
      <c r="BC304" s="421"/>
      <c r="BD304" s="421"/>
      <c r="BE304" s="421"/>
      <c r="BF304" s="421"/>
      <c r="BG304" s="421"/>
      <c r="BH304" s="421"/>
      <c r="BI304" s="421"/>
      <c r="BJ304" s="421"/>
      <c r="BK304" s="421"/>
      <c r="BL304" s="421"/>
      <c r="BM304" s="421"/>
      <c r="BN304" s="421"/>
      <c r="BO304" s="421"/>
      <c r="BP304" s="421"/>
      <c r="BQ304" s="421"/>
      <c r="BR304" s="421"/>
      <c r="BS304" s="421"/>
      <c r="BT304" s="424"/>
      <c r="BU304" s="424"/>
      <c r="BV304" s="424"/>
      <c r="BW304" s="424"/>
      <c r="BX304" s="424"/>
      <c r="BY304" s="424"/>
      <c r="BZ304" s="424"/>
      <c r="CA304" s="424"/>
      <c r="CB304" s="424"/>
      <c r="CC304" s="424"/>
      <c r="CD304" s="424"/>
      <c r="CE304" s="424"/>
      <c r="CF304" s="424"/>
      <c r="CG304" s="424"/>
      <c r="CH304" s="424"/>
      <c r="CI304" s="424"/>
      <c r="CJ304" s="422"/>
      <c r="CK304" s="422"/>
      <c r="CL304" s="422"/>
      <c r="CM304" s="422"/>
      <c r="CN304" s="422"/>
      <c r="CO304" s="422"/>
      <c r="CP304" s="422"/>
      <c r="CQ304" s="422"/>
      <c r="CR304" s="422"/>
      <c r="CS304" s="422"/>
      <c r="CT304" s="422"/>
      <c r="CU304" s="422"/>
      <c r="CV304" s="422"/>
      <c r="CW304" s="422"/>
      <c r="CX304" s="422"/>
      <c r="CY304" s="422"/>
      <c r="CZ304" s="422"/>
      <c r="DA304" s="422"/>
    </row>
    <row r="305" spans="1:105" s="124" customFormat="1" ht="14.25">
      <c r="A305" s="417" t="s">
        <v>341</v>
      </c>
      <c r="B305" s="417"/>
      <c r="C305" s="417"/>
      <c r="D305" s="417"/>
      <c r="E305" s="417"/>
      <c r="F305" s="417"/>
      <c r="G305" s="417"/>
      <c r="H305" s="421"/>
      <c r="I305" s="421"/>
      <c r="J305" s="421"/>
      <c r="K305" s="421"/>
      <c r="L305" s="421"/>
      <c r="M305" s="421"/>
      <c r="N305" s="421"/>
      <c r="O305" s="421"/>
      <c r="P305" s="421"/>
      <c r="Q305" s="421"/>
      <c r="R305" s="421"/>
      <c r="S305" s="421"/>
      <c r="T305" s="421"/>
      <c r="U305" s="421"/>
      <c r="V305" s="421"/>
      <c r="W305" s="421"/>
      <c r="X305" s="421"/>
      <c r="Y305" s="421"/>
      <c r="Z305" s="421"/>
      <c r="AA305" s="421"/>
      <c r="AB305" s="421"/>
      <c r="AC305" s="421"/>
      <c r="AD305" s="421"/>
      <c r="AE305" s="421"/>
      <c r="AF305" s="421"/>
      <c r="AG305" s="421"/>
      <c r="AH305" s="421"/>
      <c r="AI305" s="421"/>
      <c r="AJ305" s="421"/>
      <c r="AK305" s="421"/>
      <c r="AL305" s="421"/>
      <c r="AM305" s="421"/>
      <c r="AN305" s="421"/>
      <c r="AO305" s="421"/>
      <c r="AP305" s="421"/>
      <c r="AQ305" s="421"/>
      <c r="AR305" s="421"/>
      <c r="AS305" s="421"/>
      <c r="AT305" s="421"/>
      <c r="AU305" s="421"/>
      <c r="AV305" s="421"/>
      <c r="AW305" s="421"/>
      <c r="AX305" s="421"/>
      <c r="AY305" s="421"/>
      <c r="AZ305" s="421"/>
      <c r="BA305" s="421"/>
      <c r="BB305" s="421"/>
      <c r="BC305" s="421"/>
      <c r="BD305" s="421"/>
      <c r="BE305" s="421"/>
      <c r="BF305" s="421"/>
      <c r="BG305" s="421"/>
      <c r="BH305" s="421"/>
      <c r="BI305" s="421"/>
      <c r="BJ305" s="421"/>
      <c r="BK305" s="421"/>
      <c r="BL305" s="421"/>
      <c r="BM305" s="421"/>
      <c r="BN305" s="421"/>
      <c r="BO305" s="421"/>
      <c r="BP305" s="421"/>
      <c r="BQ305" s="421"/>
      <c r="BR305" s="421"/>
      <c r="BS305" s="421"/>
      <c r="BT305" s="424"/>
      <c r="BU305" s="424"/>
      <c r="BV305" s="424"/>
      <c r="BW305" s="424"/>
      <c r="BX305" s="424"/>
      <c r="BY305" s="424"/>
      <c r="BZ305" s="424"/>
      <c r="CA305" s="424"/>
      <c r="CB305" s="424"/>
      <c r="CC305" s="424"/>
      <c r="CD305" s="424"/>
      <c r="CE305" s="424"/>
      <c r="CF305" s="424"/>
      <c r="CG305" s="424"/>
      <c r="CH305" s="424"/>
      <c r="CI305" s="424"/>
      <c r="CJ305" s="422"/>
      <c r="CK305" s="422"/>
      <c r="CL305" s="422"/>
      <c r="CM305" s="422"/>
      <c r="CN305" s="422"/>
      <c r="CO305" s="422"/>
      <c r="CP305" s="422"/>
      <c r="CQ305" s="422"/>
      <c r="CR305" s="422"/>
      <c r="CS305" s="422"/>
      <c r="CT305" s="422"/>
      <c r="CU305" s="422"/>
      <c r="CV305" s="422"/>
      <c r="CW305" s="422"/>
      <c r="CX305" s="422"/>
      <c r="CY305" s="422"/>
      <c r="CZ305" s="422"/>
      <c r="DA305" s="422"/>
    </row>
    <row r="306" spans="1:105" s="124" customFormat="1" ht="14.25">
      <c r="A306" s="417"/>
      <c r="B306" s="417"/>
      <c r="C306" s="417"/>
      <c r="D306" s="417"/>
      <c r="E306" s="417"/>
      <c r="F306" s="417"/>
      <c r="G306" s="417"/>
      <c r="H306" s="443" t="s">
        <v>192</v>
      </c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428"/>
      <c r="BD306" s="421"/>
      <c r="BE306" s="421"/>
      <c r="BF306" s="421"/>
      <c r="BG306" s="421"/>
      <c r="BH306" s="421"/>
      <c r="BI306" s="421"/>
      <c r="BJ306" s="421"/>
      <c r="BK306" s="421"/>
      <c r="BL306" s="421"/>
      <c r="BM306" s="421"/>
      <c r="BN306" s="421"/>
      <c r="BO306" s="421"/>
      <c r="BP306" s="421"/>
      <c r="BQ306" s="421"/>
      <c r="BR306" s="421"/>
      <c r="BS306" s="421"/>
      <c r="BT306" s="430" t="s">
        <v>175</v>
      </c>
      <c r="BU306" s="430"/>
      <c r="BV306" s="430"/>
      <c r="BW306" s="430"/>
      <c r="BX306" s="430"/>
      <c r="BY306" s="430"/>
      <c r="BZ306" s="430"/>
      <c r="CA306" s="430"/>
      <c r="CB306" s="430"/>
      <c r="CC306" s="430"/>
      <c r="CD306" s="430"/>
      <c r="CE306" s="430"/>
      <c r="CF306" s="430"/>
      <c r="CG306" s="430"/>
      <c r="CH306" s="430"/>
      <c r="CI306" s="430"/>
      <c r="CJ306" s="439">
        <f>SUM(CJ304:CJ305)</f>
        <v>0</v>
      </c>
      <c r="CK306" s="439"/>
      <c r="CL306" s="439"/>
      <c r="CM306" s="439"/>
      <c r="CN306" s="439"/>
      <c r="CO306" s="439"/>
      <c r="CP306" s="439"/>
      <c r="CQ306" s="439"/>
      <c r="CR306" s="439"/>
      <c r="CS306" s="439"/>
      <c r="CT306" s="439"/>
      <c r="CU306" s="439"/>
      <c r="CV306" s="439"/>
      <c r="CW306" s="439"/>
      <c r="CX306" s="439"/>
      <c r="CY306" s="439"/>
      <c r="CZ306" s="439"/>
      <c r="DA306" s="439"/>
    </row>
    <row r="307" spans="1:105" s="124" customFormat="1" ht="14.25">
      <c r="A307" s="132"/>
      <c r="B307" s="132"/>
      <c r="C307" s="132"/>
      <c r="D307" s="132"/>
      <c r="E307" s="132"/>
      <c r="F307" s="132"/>
      <c r="G307" s="132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</row>
    <row r="308" spans="1:105" s="124" customFormat="1" ht="30" customHeight="1">
      <c r="A308" s="440" t="s">
        <v>355</v>
      </c>
      <c r="B308" s="440"/>
      <c r="C308" s="440"/>
      <c r="D308" s="440"/>
      <c r="E308" s="440"/>
      <c r="F308" s="440"/>
      <c r="G308" s="440"/>
      <c r="H308" s="440"/>
      <c r="I308" s="440"/>
      <c r="J308" s="440"/>
      <c r="K308" s="440"/>
      <c r="L308" s="440"/>
      <c r="M308" s="440"/>
      <c r="N308" s="440"/>
      <c r="O308" s="440"/>
      <c r="P308" s="440"/>
      <c r="Q308" s="440"/>
      <c r="R308" s="440"/>
      <c r="S308" s="440"/>
      <c r="T308" s="440"/>
      <c r="U308" s="440"/>
      <c r="V308" s="440"/>
      <c r="W308" s="440"/>
      <c r="X308" s="440"/>
      <c r="Y308" s="440"/>
      <c r="Z308" s="440"/>
      <c r="AA308" s="440"/>
      <c r="AB308" s="440"/>
      <c r="AC308" s="440"/>
      <c r="AD308" s="440"/>
      <c r="AE308" s="440"/>
      <c r="AF308" s="440"/>
      <c r="AG308" s="440"/>
      <c r="AH308" s="440"/>
      <c r="AI308" s="440"/>
      <c r="AJ308" s="440"/>
      <c r="AK308" s="440"/>
      <c r="AL308" s="440"/>
      <c r="AM308" s="440"/>
      <c r="AN308" s="440"/>
      <c r="AO308" s="440"/>
      <c r="AP308" s="440"/>
      <c r="AQ308" s="440"/>
      <c r="AR308" s="440"/>
      <c r="AS308" s="440"/>
      <c r="AT308" s="440"/>
      <c r="AU308" s="440"/>
      <c r="AV308" s="440"/>
      <c r="AW308" s="440"/>
      <c r="AX308" s="440"/>
      <c r="AY308" s="440"/>
      <c r="AZ308" s="440"/>
      <c r="BA308" s="440"/>
      <c r="BB308" s="440"/>
      <c r="BC308" s="440"/>
      <c r="BD308" s="440"/>
      <c r="BE308" s="440"/>
      <c r="BF308" s="440"/>
      <c r="BG308" s="440"/>
      <c r="BH308" s="440"/>
      <c r="BI308" s="440"/>
      <c r="BJ308" s="440"/>
      <c r="BK308" s="440"/>
      <c r="BL308" s="440"/>
      <c r="BM308" s="440"/>
      <c r="BN308" s="440"/>
      <c r="BO308" s="440"/>
      <c r="BP308" s="440"/>
      <c r="BQ308" s="440"/>
      <c r="BR308" s="440"/>
      <c r="BS308" s="440"/>
      <c r="BT308" s="440"/>
      <c r="BU308" s="440"/>
      <c r="BV308" s="440"/>
      <c r="BW308" s="440"/>
      <c r="BX308" s="440"/>
      <c r="BY308" s="440"/>
      <c r="BZ308" s="440"/>
      <c r="CA308" s="440"/>
      <c r="CB308" s="440"/>
      <c r="CC308" s="440"/>
      <c r="CD308" s="440"/>
      <c r="CE308" s="440"/>
      <c r="CF308" s="440"/>
      <c r="CG308" s="440"/>
      <c r="CH308" s="440"/>
      <c r="CI308" s="440"/>
      <c r="CJ308" s="440"/>
      <c r="CK308" s="440"/>
      <c r="CL308" s="440"/>
      <c r="CM308" s="440"/>
      <c r="CN308" s="440"/>
      <c r="CO308" s="440"/>
      <c r="CP308" s="440"/>
      <c r="CQ308" s="440"/>
      <c r="CR308" s="440"/>
      <c r="CS308" s="440"/>
      <c r="CT308" s="440"/>
      <c r="CU308" s="440"/>
      <c r="CV308" s="440"/>
      <c r="CW308" s="440"/>
      <c r="CX308" s="440"/>
      <c r="CY308" s="440"/>
      <c r="CZ308" s="440"/>
      <c r="DA308" s="440"/>
    </row>
    <row r="309" spans="1:105" s="124" customFormat="1" ht="14.25">
      <c r="A309" s="132"/>
      <c r="B309" s="132"/>
      <c r="C309" s="132"/>
      <c r="D309" s="132"/>
      <c r="E309" s="132"/>
      <c r="F309" s="132"/>
      <c r="G309" s="132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  <c r="CW309" s="134"/>
      <c r="CX309" s="134"/>
      <c r="CY309" s="134"/>
      <c r="CZ309" s="134"/>
      <c r="DA309" s="134"/>
    </row>
    <row r="310" spans="1:105" s="124" customFormat="1" ht="14.25">
      <c r="A310" s="417" t="s">
        <v>42</v>
      </c>
      <c r="B310" s="417"/>
      <c r="C310" s="417"/>
      <c r="D310" s="417"/>
      <c r="E310" s="417"/>
      <c r="F310" s="417"/>
      <c r="G310" s="417"/>
      <c r="H310" s="421"/>
      <c r="I310" s="421"/>
      <c r="J310" s="421"/>
      <c r="K310" s="421"/>
      <c r="L310" s="421"/>
      <c r="M310" s="421"/>
      <c r="N310" s="421"/>
      <c r="O310" s="421"/>
      <c r="P310" s="421"/>
      <c r="Q310" s="421"/>
      <c r="R310" s="421"/>
      <c r="S310" s="421"/>
      <c r="T310" s="421"/>
      <c r="U310" s="421"/>
      <c r="V310" s="421"/>
      <c r="W310" s="421"/>
      <c r="X310" s="421"/>
      <c r="Y310" s="421"/>
      <c r="Z310" s="421"/>
      <c r="AA310" s="421"/>
      <c r="AB310" s="421"/>
      <c r="AC310" s="421"/>
      <c r="AD310" s="421"/>
      <c r="AE310" s="421"/>
      <c r="AF310" s="421"/>
      <c r="AG310" s="421"/>
      <c r="AH310" s="421"/>
      <c r="AI310" s="421"/>
      <c r="AJ310" s="421"/>
      <c r="AK310" s="421"/>
      <c r="AL310" s="421"/>
      <c r="AM310" s="421"/>
      <c r="AN310" s="421"/>
      <c r="AO310" s="421"/>
      <c r="AP310" s="421"/>
      <c r="AQ310" s="421"/>
      <c r="AR310" s="421"/>
      <c r="AS310" s="421"/>
      <c r="AT310" s="421"/>
      <c r="AU310" s="421"/>
      <c r="AV310" s="421"/>
      <c r="AW310" s="421"/>
      <c r="AX310" s="421"/>
      <c r="AY310" s="421"/>
      <c r="AZ310" s="421"/>
      <c r="BA310" s="421"/>
      <c r="BB310" s="421"/>
      <c r="BC310" s="421"/>
      <c r="BD310" s="421"/>
      <c r="BE310" s="421"/>
      <c r="BF310" s="421"/>
      <c r="BG310" s="421"/>
      <c r="BH310" s="421"/>
      <c r="BI310" s="421"/>
      <c r="BJ310" s="421"/>
      <c r="BK310" s="421"/>
      <c r="BL310" s="421"/>
      <c r="BM310" s="421"/>
      <c r="BN310" s="421"/>
      <c r="BO310" s="421"/>
      <c r="BP310" s="421"/>
      <c r="BQ310" s="421"/>
      <c r="BR310" s="421"/>
      <c r="BS310" s="421"/>
      <c r="BT310" s="424"/>
      <c r="BU310" s="424"/>
      <c r="BV310" s="424"/>
      <c r="BW310" s="424"/>
      <c r="BX310" s="424"/>
      <c r="BY310" s="424"/>
      <c r="BZ310" s="424"/>
      <c r="CA310" s="424"/>
      <c r="CB310" s="424"/>
      <c r="CC310" s="424"/>
      <c r="CD310" s="424"/>
      <c r="CE310" s="424"/>
      <c r="CF310" s="424"/>
      <c r="CG310" s="424"/>
      <c r="CH310" s="424"/>
      <c r="CI310" s="424"/>
      <c r="CJ310" s="422"/>
      <c r="CK310" s="422"/>
      <c r="CL310" s="422"/>
      <c r="CM310" s="422"/>
      <c r="CN310" s="422"/>
      <c r="CO310" s="422"/>
      <c r="CP310" s="422"/>
      <c r="CQ310" s="422"/>
      <c r="CR310" s="422"/>
      <c r="CS310" s="422"/>
      <c r="CT310" s="422"/>
      <c r="CU310" s="422"/>
      <c r="CV310" s="422"/>
      <c r="CW310" s="422"/>
      <c r="CX310" s="422"/>
      <c r="CY310" s="422"/>
      <c r="CZ310" s="422"/>
      <c r="DA310" s="422"/>
    </row>
    <row r="311" spans="1:105" s="124" customFormat="1" ht="14.25">
      <c r="A311" s="417" t="s">
        <v>341</v>
      </c>
      <c r="B311" s="417"/>
      <c r="C311" s="417"/>
      <c r="D311" s="417"/>
      <c r="E311" s="417"/>
      <c r="F311" s="417"/>
      <c r="G311" s="417"/>
      <c r="H311" s="421"/>
      <c r="I311" s="421"/>
      <c r="J311" s="421"/>
      <c r="K311" s="421"/>
      <c r="L311" s="421"/>
      <c r="M311" s="421"/>
      <c r="N311" s="421"/>
      <c r="O311" s="421"/>
      <c r="P311" s="421"/>
      <c r="Q311" s="421"/>
      <c r="R311" s="421"/>
      <c r="S311" s="421"/>
      <c r="T311" s="421"/>
      <c r="U311" s="421"/>
      <c r="V311" s="421"/>
      <c r="W311" s="421"/>
      <c r="X311" s="421"/>
      <c r="Y311" s="421"/>
      <c r="Z311" s="421"/>
      <c r="AA311" s="421"/>
      <c r="AB311" s="421"/>
      <c r="AC311" s="421"/>
      <c r="AD311" s="421"/>
      <c r="AE311" s="421"/>
      <c r="AF311" s="421"/>
      <c r="AG311" s="421"/>
      <c r="AH311" s="421"/>
      <c r="AI311" s="421"/>
      <c r="AJ311" s="421"/>
      <c r="AK311" s="421"/>
      <c r="AL311" s="421"/>
      <c r="AM311" s="421"/>
      <c r="AN311" s="421"/>
      <c r="AO311" s="421"/>
      <c r="AP311" s="421"/>
      <c r="AQ311" s="421"/>
      <c r="AR311" s="421"/>
      <c r="AS311" s="421"/>
      <c r="AT311" s="421"/>
      <c r="AU311" s="421"/>
      <c r="AV311" s="421"/>
      <c r="AW311" s="421"/>
      <c r="AX311" s="421"/>
      <c r="AY311" s="421"/>
      <c r="AZ311" s="421"/>
      <c r="BA311" s="421"/>
      <c r="BB311" s="421"/>
      <c r="BC311" s="421"/>
      <c r="BD311" s="421"/>
      <c r="BE311" s="421"/>
      <c r="BF311" s="421"/>
      <c r="BG311" s="421"/>
      <c r="BH311" s="421"/>
      <c r="BI311" s="421"/>
      <c r="BJ311" s="421"/>
      <c r="BK311" s="421"/>
      <c r="BL311" s="421"/>
      <c r="BM311" s="421"/>
      <c r="BN311" s="421"/>
      <c r="BO311" s="421"/>
      <c r="BP311" s="421"/>
      <c r="BQ311" s="421"/>
      <c r="BR311" s="421"/>
      <c r="BS311" s="421"/>
      <c r="BT311" s="424"/>
      <c r="BU311" s="424"/>
      <c r="BV311" s="424"/>
      <c r="BW311" s="424"/>
      <c r="BX311" s="424"/>
      <c r="BY311" s="424"/>
      <c r="BZ311" s="424"/>
      <c r="CA311" s="424"/>
      <c r="CB311" s="424"/>
      <c r="CC311" s="424"/>
      <c r="CD311" s="424"/>
      <c r="CE311" s="424"/>
      <c r="CF311" s="424"/>
      <c r="CG311" s="424"/>
      <c r="CH311" s="424"/>
      <c r="CI311" s="424"/>
      <c r="CJ311" s="422"/>
      <c r="CK311" s="422"/>
      <c r="CL311" s="422"/>
      <c r="CM311" s="422"/>
      <c r="CN311" s="422"/>
      <c r="CO311" s="422"/>
      <c r="CP311" s="422"/>
      <c r="CQ311" s="422"/>
      <c r="CR311" s="422"/>
      <c r="CS311" s="422"/>
      <c r="CT311" s="422"/>
      <c r="CU311" s="422"/>
      <c r="CV311" s="422"/>
      <c r="CW311" s="422"/>
      <c r="CX311" s="422"/>
      <c r="CY311" s="422"/>
      <c r="CZ311" s="422"/>
      <c r="DA311" s="422"/>
    </row>
    <row r="312" spans="1:105" s="124" customFormat="1" ht="14.25">
      <c r="A312" s="417"/>
      <c r="B312" s="417"/>
      <c r="C312" s="417"/>
      <c r="D312" s="417"/>
      <c r="E312" s="417"/>
      <c r="F312" s="417"/>
      <c r="G312" s="417"/>
      <c r="H312" s="438" t="s">
        <v>192</v>
      </c>
      <c r="I312" s="438"/>
      <c r="J312" s="438"/>
      <c r="K312" s="438"/>
      <c r="L312" s="438"/>
      <c r="M312" s="438"/>
      <c r="N312" s="438"/>
      <c r="O312" s="438"/>
      <c r="P312" s="438"/>
      <c r="Q312" s="438"/>
      <c r="R312" s="438"/>
      <c r="S312" s="438"/>
      <c r="T312" s="438"/>
      <c r="U312" s="438"/>
      <c r="V312" s="438"/>
      <c r="W312" s="438"/>
      <c r="X312" s="438"/>
      <c r="Y312" s="438"/>
      <c r="Z312" s="438"/>
      <c r="AA312" s="438"/>
      <c r="AB312" s="438"/>
      <c r="AC312" s="438"/>
      <c r="AD312" s="438"/>
      <c r="AE312" s="438"/>
      <c r="AF312" s="438"/>
      <c r="AG312" s="438"/>
      <c r="AH312" s="438"/>
      <c r="AI312" s="438"/>
      <c r="AJ312" s="438"/>
      <c r="AK312" s="438"/>
      <c r="AL312" s="438"/>
      <c r="AM312" s="438"/>
      <c r="AN312" s="438"/>
      <c r="AO312" s="438"/>
      <c r="AP312" s="438"/>
      <c r="AQ312" s="438"/>
      <c r="AR312" s="438"/>
      <c r="AS312" s="438"/>
      <c r="AT312" s="438"/>
      <c r="AU312" s="438"/>
      <c r="AV312" s="438"/>
      <c r="AW312" s="438"/>
      <c r="AX312" s="438"/>
      <c r="AY312" s="438"/>
      <c r="AZ312" s="438"/>
      <c r="BA312" s="438"/>
      <c r="BB312" s="438"/>
      <c r="BC312" s="438"/>
      <c r="BD312" s="441"/>
      <c r="BE312" s="441"/>
      <c r="BF312" s="441"/>
      <c r="BG312" s="441"/>
      <c r="BH312" s="441"/>
      <c r="BI312" s="441"/>
      <c r="BJ312" s="441"/>
      <c r="BK312" s="441"/>
      <c r="BL312" s="441"/>
      <c r="BM312" s="441"/>
      <c r="BN312" s="441"/>
      <c r="BO312" s="441"/>
      <c r="BP312" s="441"/>
      <c r="BQ312" s="441"/>
      <c r="BR312" s="441"/>
      <c r="BS312" s="442"/>
      <c r="BT312" s="430" t="s">
        <v>175</v>
      </c>
      <c r="BU312" s="430"/>
      <c r="BV312" s="430"/>
      <c r="BW312" s="430"/>
      <c r="BX312" s="430"/>
      <c r="BY312" s="430"/>
      <c r="BZ312" s="430"/>
      <c r="CA312" s="430"/>
      <c r="CB312" s="430"/>
      <c r="CC312" s="430"/>
      <c r="CD312" s="430"/>
      <c r="CE312" s="430"/>
      <c r="CF312" s="430"/>
      <c r="CG312" s="430"/>
      <c r="CH312" s="430"/>
      <c r="CI312" s="430"/>
      <c r="CJ312" s="439">
        <f>SUM(CJ310:CJ311)</f>
        <v>0</v>
      </c>
      <c r="CK312" s="439"/>
      <c r="CL312" s="439"/>
      <c r="CM312" s="439"/>
      <c r="CN312" s="439"/>
      <c r="CO312" s="439"/>
      <c r="CP312" s="439"/>
      <c r="CQ312" s="439"/>
      <c r="CR312" s="439"/>
      <c r="CS312" s="439"/>
      <c r="CT312" s="439"/>
      <c r="CU312" s="439"/>
      <c r="CV312" s="439"/>
      <c r="CW312" s="439"/>
      <c r="CX312" s="439"/>
      <c r="CY312" s="439"/>
      <c r="CZ312" s="439"/>
      <c r="DA312" s="439"/>
    </row>
    <row r="313" spans="1:105" s="124" customFormat="1" ht="14.25">
      <c r="A313" s="132"/>
      <c r="B313" s="132"/>
      <c r="C313" s="132"/>
      <c r="D313" s="132"/>
      <c r="E313" s="132"/>
      <c r="F313" s="132"/>
      <c r="G313" s="132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  <c r="CW313" s="134"/>
      <c r="CX313" s="134"/>
      <c r="CY313" s="134"/>
      <c r="CZ313" s="134"/>
      <c r="DA313" s="134"/>
    </row>
    <row r="314" spans="1:105" s="124" customFormat="1" ht="30.75" customHeight="1">
      <c r="A314" s="440" t="s">
        <v>356</v>
      </c>
      <c r="B314" s="440"/>
      <c r="C314" s="440"/>
      <c r="D314" s="440"/>
      <c r="E314" s="440"/>
      <c r="F314" s="440"/>
      <c r="G314" s="440"/>
      <c r="H314" s="440"/>
      <c r="I314" s="440"/>
      <c r="J314" s="440"/>
      <c r="K314" s="440"/>
      <c r="L314" s="440"/>
      <c r="M314" s="440"/>
      <c r="N314" s="440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440"/>
      <c r="AD314" s="440"/>
      <c r="AE314" s="440"/>
      <c r="AF314" s="440"/>
      <c r="AG314" s="440"/>
      <c r="AH314" s="440"/>
      <c r="AI314" s="440"/>
      <c r="AJ314" s="440"/>
      <c r="AK314" s="440"/>
      <c r="AL314" s="440"/>
      <c r="AM314" s="440"/>
      <c r="AN314" s="440"/>
      <c r="AO314" s="440"/>
      <c r="AP314" s="440"/>
      <c r="AQ314" s="440"/>
      <c r="AR314" s="440"/>
      <c r="AS314" s="440"/>
      <c r="AT314" s="440"/>
      <c r="AU314" s="440"/>
      <c r="AV314" s="440"/>
      <c r="AW314" s="440"/>
      <c r="AX314" s="440"/>
      <c r="AY314" s="440"/>
      <c r="AZ314" s="440"/>
      <c r="BA314" s="440"/>
      <c r="BB314" s="440"/>
      <c r="BC314" s="440"/>
      <c r="BD314" s="440"/>
      <c r="BE314" s="440"/>
      <c r="BF314" s="440"/>
      <c r="BG314" s="440"/>
      <c r="BH314" s="440"/>
      <c r="BI314" s="440"/>
      <c r="BJ314" s="440"/>
      <c r="BK314" s="440"/>
      <c r="BL314" s="440"/>
      <c r="BM314" s="440"/>
      <c r="BN314" s="440"/>
      <c r="BO314" s="440"/>
      <c r="BP314" s="440"/>
      <c r="BQ314" s="440"/>
      <c r="BR314" s="440"/>
      <c r="BS314" s="440"/>
      <c r="BT314" s="440"/>
      <c r="BU314" s="440"/>
      <c r="BV314" s="440"/>
      <c r="BW314" s="440"/>
      <c r="BX314" s="440"/>
      <c r="BY314" s="440"/>
      <c r="BZ314" s="440"/>
      <c r="CA314" s="440"/>
      <c r="CB314" s="440"/>
      <c r="CC314" s="440"/>
      <c r="CD314" s="440"/>
      <c r="CE314" s="440"/>
      <c r="CF314" s="440"/>
      <c r="CG314" s="440"/>
      <c r="CH314" s="440"/>
      <c r="CI314" s="440"/>
      <c r="CJ314" s="440"/>
      <c r="CK314" s="440"/>
      <c r="CL314" s="440"/>
      <c r="CM314" s="440"/>
      <c r="CN314" s="440"/>
      <c r="CO314" s="440"/>
      <c r="CP314" s="440"/>
      <c r="CQ314" s="440"/>
      <c r="CR314" s="440"/>
      <c r="CS314" s="440"/>
      <c r="CT314" s="440"/>
      <c r="CU314" s="440"/>
      <c r="CV314" s="440"/>
      <c r="CW314" s="440"/>
      <c r="CX314" s="440"/>
      <c r="CY314" s="440"/>
      <c r="CZ314" s="440"/>
      <c r="DA314" s="440"/>
    </row>
    <row r="315" spans="1:105" s="124" customFormat="1" ht="14.25">
      <c r="A315" s="132"/>
      <c r="B315" s="132"/>
      <c r="C315" s="132"/>
      <c r="D315" s="132"/>
      <c r="E315" s="132"/>
      <c r="F315" s="132"/>
      <c r="G315" s="132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  <c r="CT315" s="134"/>
      <c r="CU315" s="134"/>
      <c r="CV315" s="134"/>
      <c r="CW315" s="134"/>
      <c r="CX315" s="134"/>
      <c r="CY315" s="134"/>
      <c r="CZ315" s="134"/>
      <c r="DA315" s="134"/>
    </row>
    <row r="316" spans="1:105" s="124" customFormat="1" ht="14.25">
      <c r="A316" s="417" t="s">
        <v>42</v>
      </c>
      <c r="B316" s="417"/>
      <c r="C316" s="417"/>
      <c r="D316" s="417"/>
      <c r="E316" s="417"/>
      <c r="F316" s="417"/>
      <c r="G316" s="417"/>
      <c r="H316" s="418" t="s">
        <v>357</v>
      </c>
      <c r="I316" s="419"/>
      <c r="J316" s="419"/>
      <c r="K316" s="419"/>
      <c r="L316" s="419"/>
      <c r="M316" s="419"/>
      <c r="N316" s="419"/>
      <c r="O316" s="419"/>
      <c r="P316" s="419"/>
      <c r="Q316" s="419"/>
      <c r="R316" s="419"/>
      <c r="S316" s="419"/>
      <c r="T316" s="419"/>
      <c r="U316" s="419"/>
      <c r="V316" s="419"/>
      <c r="W316" s="419"/>
      <c r="X316" s="419"/>
      <c r="Y316" s="419"/>
      <c r="Z316" s="419"/>
      <c r="AA316" s="419"/>
      <c r="AB316" s="419"/>
      <c r="AC316" s="419"/>
      <c r="AD316" s="419"/>
      <c r="AE316" s="419"/>
      <c r="AF316" s="419"/>
      <c r="AG316" s="419"/>
      <c r="AH316" s="419"/>
      <c r="AI316" s="419"/>
      <c r="AJ316" s="419"/>
      <c r="AK316" s="419"/>
      <c r="AL316" s="419"/>
      <c r="AM316" s="419"/>
      <c r="AN316" s="419"/>
      <c r="AO316" s="419"/>
      <c r="AP316" s="419"/>
      <c r="AQ316" s="419"/>
      <c r="AR316" s="419"/>
      <c r="AS316" s="419"/>
      <c r="AT316" s="419"/>
      <c r="AU316" s="419"/>
      <c r="AV316" s="419"/>
      <c r="AW316" s="419"/>
      <c r="AX316" s="419"/>
      <c r="AY316" s="419"/>
      <c r="AZ316" s="419"/>
      <c r="BA316" s="419"/>
      <c r="BB316" s="419"/>
      <c r="BC316" s="420"/>
      <c r="BD316" s="421">
        <v>4</v>
      </c>
      <c r="BE316" s="421"/>
      <c r="BF316" s="421"/>
      <c r="BG316" s="421"/>
      <c r="BH316" s="421"/>
      <c r="BI316" s="421"/>
      <c r="BJ316" s="421"/>
      <c r="BK316" s="421"/>
      <c r="BL316" s="421"/>
      <c r="BM316" s="421"/>
      <c r="BN316" s="421"/>
      <c r="BO316" s="421"/>
      <c r="BP316" s="421"/>
      <c r="BQ316" s="421"/>
      <c r="BR316" s="421"/>
      <c r="BS316" s="421"/>
      <c r="BT316" s="424">
        <v>2400</v>
      </c>
      <c r="BU316" s="424"/>
      <c r="BV316" s="424"/>
      <c r="BW316" s="424"/>
      <c r="BX316" s="424"/>
      <c r="BY316" s="424"/>
      <c r="BZ316" s="424"/>
      <c r="CA316" s="424"/>
      <c r="CB316" s="424"/>
      <c r="CC316" s="424"/>
      <c r="CD316" s="424"/>
      <c r="CE316" s="424"/>
      <c r="CF316" s="424"/>
      <c r="CG316" s="424"/>
      <c r="CH316" s="424"/>
      <c r="CI316" s="424"/>
      <c r="CJ316" s="422">
        <v>0</v>
      </c>
      <c r="CK316" s="422"/>
      <c r="CL316" s="422"/>
      <c r="CM316" s="422"/>
      <c r="CN316" s="422"/>
      <c r="CO316" s="422"/>
      <c r="CP316" s="422"/>
      <c r="CQ316" s="422"/>
      <c r="CR316" s="422"/>
      <c r="CS316" s="422"/>
      <c r="CT316" s="422"/>
      <c r="CU316" s="422"/>
      <c r="CV316" s="422"/>
      <c r="CW316" s="422"/>
      <c r="CX316" s="422"/>
      <c r="CY316" s="422"/>
      <c r="CZ316" s="422"/>
      <c r="DA316" s="422"/>
    </row>
    <row r="317" spans="1:105" s="124" customFormat="1" ht="14.25">
      <c r="A317" s="417" t="s">
        <v>341</v>
      </c>
      <c r="B317" s="417"/>
      <c r="C317" s="417"/>
      <c r="D317" s="417"/>
      <c r="E317" s="417"/>
      <c r="F317" s="417"/>
      <c r="G317" s="417"/>
      <c r="H317" s="421"/>
      <c r="I317" s="421"/>
      <c r="J317" s="421"/>
      <c r="K317" s="421"/>
      <c r="L317" s="421"/>
      <c r="M317" s="421"/>
      <c r="N317" s="421"/>
      <c r="O317" s="421"/>
      <c r="P317" s="421"/>
      <c r="Q317" s="421"/>
      <c r="R317" s="421"/>
      <c r="S317" s="421"/>
      <c r="T317" s="421"/>
      <c r="U317" s="421"/>
      <c r="V317" s="421"/>
      <c r="W317" s="421"/>
      <c r="X317" s="421"/>
      <c r="Y317" s="421"/>
      <c r="Z317" s="421"/>
      <c r="AA317" s="421"/>
      <c r="AB317" s="421"/>
      <c r="AC317" s="421"/>
      <c r="AD317" s="421"/>
      <c r="AE317" s="421"/>
      <c r="AF317" s="421"/>
      <c r="AG317" s="421"/>
      <c r="AH317" s="421"/>
      <c r="AI317" s="421"/>
      <c r="AJ317" s="421"/>
      <c r="AK317" s="421"/>
      <c r="AL317" s="421"/>
      <c r="AM317" s="421"/>
      <c r="AN317" s="421"/>
      <c r="AO317" s="421"/>
      <c r="AP317" s="421"/>
      <c r="AQ317" s="421"/>
      <c r="AR317" s="421"/>
      <c r="AS317" s="421"/>
      <c r="AT317" s="421"/>
      <c r="AU317" s="421"/>
      <c r="AV317" s="421"/>
      <c r="AW317" s="421"/>
      <c r="AX317" s="421"/>
      <c r="AY317" s="421"/>
      <c r="AZ317" s="421"/>
      <c r="BA317" s="421"/>
      <c r="BB317" s="421"/>
      <c r="BC317" s="421"/>
      <c r="BD317" s="421"/>
      <c r="BE317" s="421"/>
      <c r="BF317" s="421"/>
      <c r="BG317" s="421"/>
      <c r="BH317" s="421"/>
      <c r="BI317" s="421"/>
      <c r="BJ317" s="421"/>
      <c r="BK317" s="421"/>
      <c r="BL317" s="421"/>
      <c r="BM317" s="421"/>
      <c r="BN317" s="421"/>
      <c r="BO317" s="421"/>
      <c r="BP317" s="421"/>
      <c r="BQ317" s="421"/>
      <c r="BR317" s="421"/>
      <c r="BS317" s="421"/>
      <c r="BT317" s="424"/>
      <c r="BU317" s="424"/>
      <c r="BV317" s="424"/>
      <c r="BW317" s="424"/>
      <c r="BX317" s="424"/>
      <c r="BY317" s="424"/>
      <c r="BZ317" s="424"/>
      <c r="CA317" s="424"/>
      <c r="CB317" s="424"/>
      <c r="CC317" s="424"/>
      <c r="CD317" s="424"/>
      <c r="CE317" s="424"/>
      <c r="CF317" s="424"/>
      <c r="CG317" s="424"/>
      <c r="CH317" s="424"/>
      <c r="CI317" s="424"/>
      <c r="CJ317" s="422"/>
      <c r="CK317" s="422"/>
      <c r="CL317" s="422"/>
      <c r="CM317" s="422"/>
      <c r="CN317" s="422"/>
      <c r="CO317" s="422"/>
      <c r="CP317" s="422"/>
      <c r="CQ317" s="422"/>
      <c r="CR317" s="422"/>
      <c r="CS317" s="422"/>
      <c r="CT317" s="422"/>
      <c r="CU317" s="422"/>
      <c r="CV317" s="422"/>
      <c r="CW317" s="422"/>
      <c r="CX317" s="422"/>
      <c r="CY317" s="422"/>
      <c r="CZ317" s="422"/>
      <c r="DA317" s="422"/>
    </row>
    <row r="318" spans="1:105" s="124" customFormat="1" ht="14.25">
      <c r="A318" s="417"/>
      <c r="B318" s="417"/>
      <c r="C318" s="417"/>
      <c r="D318" s="417"/>
      <c r="E318" s="417"/>
      <c r="F318" s="417"/>
      <c r="G318" s="417"/>
      <c r="H318" s="438" t="s">
        <v>192</v>
      </c>
      <c r="I318" s="438"/>
      <c r="J318" s="438"/>
      <c r="K318" s="438"/>
      <c r="L318" s="438"/>
      <c r="M318" s="438"/>
      <c r="N318" s="438"/>
      <c r="O318" s="438"/>
      <c r="P318" s="438"/>
      <c r="Q318" s="438"/>
      <c r="R318" s="438"/>
      <c r="S318" s="438"/>
      <c r="T318" s="438"/>
      <c r="U318" s="438"/>
      <c r="V318" s="438"/>
      <c r="W318" s="438"/>
      <c r="X318" s="438"/>
      <c r="Y318" s="438"/>
      <c r="Z318" s="438"/>
      <c r="AA318" s="438"/>
      <c r="AB318" s="438"/>
      <c r="AC318" s="438"/>
      <c r="AD318" s="438"/>
      <c r="AE318" s="438"/>
      <c r="AF318" s="438"/>
      <c r="AG318" s="438"/>
      <c r="AH318" s="438"/>
      <c r="AI318" s="438"/>
      <c r="AJ318" s="438"/>
      <c r="AK318" s="438"/>
      <c r="AL318" s="438"/>
      <c r="AM318" s="438"/>
      <c r="AN318" s="438"/>
      <c r="AO318" s="438"/>
      <c r="AP318" s="438"/>
      <c r="AQ318" s="438"/>
      <c r="AR318" s="438"/>
      <c r="AS318" s="438"/>
      <c r="AT318" s="438"/>
      <c r="AU318" s="438"/>
      <c r="AV318" s="438"/>
      <c r="AW318" s="438"/>
      <c r="AX318" s="438"/>
      <c r="AY318" s="438"/>
      <c r="AZ318" s="438"/>
      <c r="BA318" s="438"/>
      <c r="BB318" s="438"/>
      <c r="BC318" s="438"/>
      <c r="BD318" s="417"/>
      <c r="BE318" s="417"/>
      <c r="BF318" s="417"/>
      <c r="BG318" s="417"/>
      <c r="BH318" s="417"/>
      <c r="BI318" s="417"/>
      <c r="BJ318" s="417"/>
      <c r="BK318" s="417"/>
      <c r="BL318" s="417"/>
      <c r="BM318" s="417"/>
      <c r="BN318" s="417"/>
      <c r="BO318" s="417"/>
      <c r="BP318" s="417"/>
      <c r="BQ318" s="417"/>
      <c r="BR318" s="417"/>
      <c r="BS318" s="417"/>
      <c r="BT318" s="430" t="s">
        <v>175</v>
      </c>
      <c r="BU318" s="430"/>
      <c r="BV318" s="430"/>
      <c r="BW318" s="430"/>
      <c r="BX318" s="430"/>
      <c r="BY318" s="430"/>
      <c r="BZ318" s="430"/>
      <c r="CA318" s="430"/>
      <c r="CB318" s="430"/>
      <c r="CC318" s="430"/>
      <c r="CD318" s="430"/>
      <c r="CE318" s="430"/>
      <c r="CF318" s="430"/>
      <c r="CG318" s="430"/>
      <c r="CH318" s="430"/>
      <c r="CI318" s="430"/>
      <c r="CJ318" s="439">
        <f>SUM(CJ316:CJ317)</f>
        <v>0</v>
      </c>
      <c r="CK318" s="439"/>
      <c r="CL318" s="439"/>
      <c r="CM318" s="439"/>
      <c r="CN318" s="439"/>
      <c r="CO318" s="439"/>
      <c r="CP318" s="439"/>
      <c r="CQ318" s="439"/>
      <c r="CR318" s="439"/>
      <c r="CS318" s="439"/>
      <c r="CT318" s="439"/>
      <c r="CU318" s="439"/>
      <c r="CV318" s="439"/>
      <c r="CW318" s="439"/>
      <c r="CX318" s="439"/>
      <c r="CY318" s="439"/>
      <c r="CZ318" s="439"/>
      <c r="DA318" s="439"/>
    </row>
    <row r="319" spans="1:105" s="124" customFormat="1" ht="14.25">
      <c r="A319" s="132"/>
      <c r="B319" s="132"/>
      <c r="C319" s="132"/>
      <c r="D319" s="132"/>
      <c r="E319" s="132"/>
      <c r="F319" s="132"/>
      <c r="G319" s="132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4"/>
      <c r="BE319" s="134"/>
      <c r="BF319" s="134"/>
      <c r="BG319" s="134"/>
      <c r="BH319" s="134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  <c r="CT319" s="134"/>
      <c r="CU319" s="134"/>
      <c r="CV319" s="134"/>
      <c r="CW319" s="134"/>
      <c r="CX319" s="134"/>
      <c r="CY319" s="134"/>
      <c r="CZ319" s="134"/>
      <c r="DA319" s="134"/>
    </row>
    <row r="320" spans="1:105" s="124" customFormat="1" ht="28.5" customHeight="1">
      <c r="A320" s="440" t="s">
        <v>358</v>
      </c>
      <c r="B320" s="440"/>
      <c r="C320" s="440"/>
      <c r="D320" s="440"/>
      <c r="E320" s="440"/>
      <c r="F320" s="440"/>
      <c r="G320" s="440"/>
      <c r="H320" s="440"/>
      <c r="I320" s="440"/>
      <c r="J320" s="440"/>
      <c r="K320" s="440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  <c r="Z320" s="440"/>
      <c r="AA320" s="440"/>
      <c r="AB320" s="440"/>
      <c r="AC320" s="440"/>
      <c r="AD320" s="440"/>
      <c r="AE320" s="440"/>
      <c r="AF320" s="440"/>
      <c r="AG320" s="440"/>
      <c r="AH320" s="440"/>
      <c r="AI320" s="440"/>
      <c r="AJ320" s="440"/>
      <c r="AK320" s="440"/>
      <c r="AL320" s="440"/>
      <c r="AM320" s="440"/>
      <c r="AN320" s="440"/>
      <c r="AO320" s="440"/>
      <c r="AP320" s="440"/>
      <c r="AQ320" s="440"/>
      <c r="AR320" s="440"/>
      <c r="AS320" s="440"/>
      <c r="AT320" s="440"/>
      <c r="AU320" s="440"/>
      <c r="AV320" s="440"/>
      <c r="AW320" s="440"/>
      <c r="AX320" s="440"/>
      <c r="AY320" s="440"/>
      <c r="AZ320" s="440"/>
      <c r="BA320" s="440"/>
      <c r="BB320" s="440"/>
      <c r="BC320" s="440"/>
      <c r="BD320" s="440"/>
      <c r="BE320" s="440"/>
      <c r="BF320" s="440"/>
      <c r="BG320" s="440"/>
      <c r="BH320" s="440"/>
      <c r="BI320" s="440"/>
      <c r="BJ320" s="440"/>
      <c r="BK320" s="440"/>
      <c r="BL320" s="440"/>
      <c r="BM320" s="440"/>
      <c r="BN320" s="440"/>
      <c r="BO320" s="440"/>
      <c r="BP320" s="440"/>
      <c r="BQ320" s="440"/>
      <c r="BR320" s="440"/>
      <c r="BS320" s="440"/>
      <c r="BT320" s="440"/>
      <c r="BU320" s="440"/>
      <c r="BV320" s="440"/>
      <c r="BW320" s="440"/>
      <c r="BX320" s="440"/>
      <c r="BY320" s="440"/>
      <c r="BZ320" s="440"/>
      <c r="CA320" s="440"/>
      <c r="CB320" s="440"/>
      <c r="CC320" s="440"/>
      <c r="CD320" s="440"/>
      <c r="CE320" s="440"/>
      <c r="CF320" s="440"/>
      <c r="CG320" s="440"/>
      <c r="CH320" s="440"/>
      <c r="CI320" s="440"/>
      <c r="CJ320" s="440"/>
      <c r="CK320" s="440"/>
      <c r="CL320" s="440"/>
      <c r="CM320" s="440"/>
      <c r="CN320" s="440"/>
      <c r="CO320" s="440"/>
      <c r="CP320" s="440"/>
      <c r="CQ320" s="440"/>
      <c r="CR320" s="440"/>
      <c r="CS320" s="440"/>
      <c r="CT320" s="440"/>
      <c r="CU320" s="440"/>
      <c r="CV320" s="440"/>
      <c r="CW320" s="440"/>
      <c r="CX320" s="440"/>
      <c r="CY320" s="440"/>
      <c r="CZ320" s="440"/>
      <c r="DA320" s="440"/>
    </row>
    <row r="321" spans="1:105" s="124" customFormat="1" ht="14.25">
      <c r="A321" s="132"/>
      <c r="B321" s="132"/>
      <c r="C321" s="132"/>
      <c r="D321" s="132"/>
      <c r="E321" s="132"/>
      <c r="F321" s="132"/>
      <c r="G321" s="132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4"/>
      <c r="BE321" s="134"/>
      <c r="BF321" s="134"/>
      <c r="BG321" s="134"/>
      <c r="BH321" s="134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  <c r="CT321" s="134"/>
      <c r="CU321" s="134"/>
      <c r="CV321" s="134"/>
      <c r="CW321" s="134"/>
      <c r="CX321" s="134"/>
      <c r="CY321" s="134"/>
      <c r="CZ321" s="134"/>
      <c r="DA321" s="134"/>
    </row>
    <row r="322" spans="1:105" s="124" customFormat="1" ht="14.25">
      <c r="A322" s="417" t="s">
        <v>42</v>
      </c>
      <c r="B322" s="417"/>
      <c r="C322" s="417"/>
      <c r="D322" s="417"/>
      <c r="E322" s="417"/>
      <c r="F322" s="417"/>
      <c r="G322" s="417"/>
      <c r="H322" s="421"/>
      <c r="I322" s="421"/>
      <c r="J322" s="421"/>
      <c r="K322" s="421"/>
      <c r="L322" s="421"/>
      <c r="M322" s="421"/>
      <c r="N322" s="421"/>
      <c r="O322" s="421"/>
      <c r="P322" s="421"/>
      <c r="Q322" s="421"/>
      <c r="R322" s="421"/>
      <c r="S322" s="421"/>
      <c r="T322" s="421"/>
      <c r="U322" s="421"/>
      <c r="V322" s="421"/>
      <c r="W322" s="421"/>
      <c r="X322" s="421"/>
      <c r="Y322" s="421"/>
      <c r="Z322" s="421"/>
      <c r="AA322" s="421"/>
      <c r="AB322" s="421"/>
      <c r="AC322" s="421"/>
      <c r="AD322" s="421"/>
      <c r="AE322" s="421"/>
      <c r="AF322" s="421"/>
      <c r="AG322" s="421"/>
      <c r="AH322" s="421"/>
      <c r="AI322" s="421"/>
      <c r="AJ322" s="421"/>
      <c r="AK322" s="421"/>
      <c r="AL322" s="421"/>
      <c r="AM322" s="421"/>
      <c r="AN322" s="421"/>
      <c r="AO322" s="421"/>
      <c r="AP322" s="421"/>
      <c r="AQ322" s="421"/>
      <c r="AR322" s="421"/>
      <c r="AS322" s="421"/>
      <c r="AT322" s="421"/>
      <c r="AU322" s="421"/>
      <c r="AV322" s="421"/>
      <c r="AW322" s="421"/>
      <c r="AX322" s="421"/>
      <c r="AY322" s="421"/>
      <c r="AZ322" s="421"/>
      <c r="BA322" s="421"/>
      <c r="BB322" s="421"/>
      <c r="BC322" s="421"/>
      <c r="BD322" s="421"/>
      <c r="BE322" s="421"/>
      <c r="BF322" s="421"/>
      <c r="BG322" s="421"/>
      <c r="BH322" s="421"/>
      <c r="BI322" s="421"/>
      <c r="BJ322" s="421"/>
      <c r="BK322" s="421"/>
      <c r="BL322" s="421"/>
      <c r="BM322" s="421"/>
      <c r="BN322" s="421"/>
      <c r="BO322" s="421"/>
      <c r="BP322" s="421"/>
      <c r="BQ322" s="421"/>
      <c r="BR322" s="421"/>
      <c r="BS322" s="421"/>
      <c r="BT322" s="424"/>
      <c r="BU322" s="424"/>
      <c r="BV322" s="424"/>
      <c r="BW322" s="424"/>
      <c r="BX322" s="424"/>
      <c r="BY322" s="424"/>
      <c r="BZ322" s="424"/>
      <c r="CA322" s="424"/>
      <c r="CB322" s="424"/>
      <c r="CC322" s="424"/>
      <c r="CD322" s="424"/>
      <c r="CE322" s="424"/>
      <c r="CF322" s="424"/>
      <c r="CG322" s="424"/>
      <c r="CH322" s="424"/>
      <c r="CI322" s="424"/>
      <c r="CJ322" s="422"/>
      <c r="CK322" s="422"/>
      <c r="CL322" s="422"/>
      <c r="CM322" s="422"/>
      <c r="CN322" s="422"/>
      <c r="CO322" s="422"/>
      <c r="CP322" s="422"/>
      <c r="CQ322" s="422"/>
      <c r="CR322" s="422"/>
      <c r="CS322" s="422"/>
      <c r="CT322" s="422"/>
      <c r="CU322" s="422"/>
      <c r="CV322" s="422"/>
      <c r="CW322" s="422"/>
      <c r="CX322" s="422"/>
      <c r="CY322" s="422"/>
      <c r="CZ322" s="422"/>
      <c r="DA322" s="422"/>
    </row>
    <row r="323" spans="1:105" s="124" customFormat="1" ht="14.25">
      <c r="A323" s="417" t="s">
        <v>341</v>
      </c>
      <c r="B323" s="417"/>
      <c r="C323" s="417"/>
      <c r="D323" s="417"/>
      <c r="E323" s="417"/>
      <c r="F323" s="417"/>
      <c r="G323" s="417"/>
      <c r="H323" s="421"/>
      <c r="I323" s="421"/>
      <c r="J323" s="421"/>
      <c r="K323" s="421"/>
      <c r="L323" s="421"/>
      <c r="M323" s="421"/>
      <c r="N323" s="421"/>
      <c r="O323" s="421"/>
      <c r="P323" s="421"/>
      <c r="Q323" s="421"/>
      <c r="R323" s="421"/>
      <c r="S323" s="421"/>
      <c r="T323" s="421"/>
      <c r="U323" s="421"/>
      <c r="V323" s="421"/>
      <c r="W323" s="421"/>
      <c r="X323" s="421"/>
      <c r="Y323" s="421"/>
      <c r="Z323" s="421"/>
      <c r="AA323" s="421"/>
      <c r="AB323" s="421"/>
      <c r="AC323" s="421"/>
      <c r="AD323" s="421"/>
      <c r="AE323" s="421"/>
      <c r="AF323" s="421"/>
      <c r="AG323" s="421"/>
      <c r="AH323" s="421"/>
      <c r="AI323" s="421"/>
      <c r="AJ323" s="421"/>
      <c r="AK323" s="421"/>
      <c r="AL323" s="421"/>
      <c r="AM323" s="421"/>
      <c r="AN323" s="421"/>
      <c r="AO323" s="421"/>
      <c r="AP323" s="421"/>
      <c r="AQ323" s="421"/>
      <c r="AR323" s="421"/>
      <c r="AS323" s="421"/>
      <c r="AT323" s="421"/>
      <c r="AU323" s="421"/>
      <c r="AV323" s="421"/>
      <c r="AW323" s="421"/>
      <c r="AX323" s="421"/>
      <c r="AY323" s="421"/>
      <c r="AZ323" s="421"/>
      <c r="BA323" s="421"/>
      <c r="BB323" s="421"/>
      <c r="BC323" s="421"/>
      <c r="BD323" s="421"/>
      <c r="BE323" s="421"/>
      <c r="BF323" s="421"/>
      <c r="BG323" s="421"/>
      <c r="BH323" s="421"/>
      <c r="BI323" s="421"/>
      <c r="BJ323" s="421"/>
      <c r="BK323" s="421"/>
      <c r="BL323" s="421"/>
      <c r="BM323" s="421"/>
      <c r="BN323" s="421"/>
      <c r="BO323" s="421"/>
      <c r="BP323" s="421"/>
      <c r="BQ323" s="421"/>
      <c r="BR323" s="421"/>
      <c r="BS323" s="421"/>
      <c r="BT323" s="424"/>
      <c r="BU323" s="424"/>
      <c r="BV323" s="424"/>
      <c r="BW323" s="424"/>
      <c r="BX323" s="424"/>
      <c r="BY323" s="424"/>
      <c r="BZ323" s="424"/>
      <c r="CA323" s="424"/>
      <c r="CB323" s="424"/>
      <c r="CC323" s="424"/>
      <c r="CD323" s="424"/>
      <c r="CE323" s="424"/>
      <c r="CF323" s="424"/>
      <c r="CG323" s="424"/>
      <c r="CH323" s="424"/>
      <c r="CI323" s="424"/>
      <c r="CJ323" s="422">
        <v>0</v>
      </c>
      <c r="CK323" s="422"/>
      <c r="CL323" s="422"/>
      <c r="CM323" s="422"/>
      <c r="CN323" s="422"/>
      <c r="CO323" s="422"/>
      <c r="CP323" s="422"/>
      <c r="CQ323" s="422"/>
      <c r="CR323" s="422"/>
      <c r="CS323" s="422"/>
      <c r="CT323" s="422"/>
      <c r="CU323" s="422"/>
      <c r="CV323" s="422"/>
      <c r="CW323" s="422"/>
      <c r="CX323" s="422"/>
      <c r="CY323" s="422"/>
      <c r="CZ323" s="422"/>
      <c r="DA323" s="422"/>
    </row>
    <row r="324" spans="1:105" s="124" customFormat="1" ht="14.25">
      <c r="A324" s="417"/>
      <c r="B324" s="417"/>
      <c r="C324" s="417"/>
      <c r="D324" s="417"/>
      <c r="E324" s="417"/>
      <c r="F324" s="417"/>
      <c r="G324" s="417"/>
      <c r="H324" s="438" t="s">
        <v>192</v>
      </c>
      <c r="I324" s="438"/>
      <c r="J324" s="438"/>
      <c r="K324" s="438"/>
      <c r="L324" s="438"/>
      <c r="M324" s="438"/>
      <c r="N324" s="438"/>
      <c r="O324" s="438"/>
      <c r="P324" s="438"/>
      <c r="Q324" s="438"/>
      <c r="R324" s="438"/>
      <c r="S324" s="438"/>
      <c r="T324" s="438"/>
      <c r="U324" s="438"/>
      <c r="V324" s="438"/>
      <c r="W324" s="438"/>
      <c r="X324" s="438"/>
      <c r="Y324" s="438"/>
      <c r="Z324" s="438"/>
      <c r="AA324" s="438"/>
      <c r="AB324" s="438"/>
      <c r="AC324" s="438"/>
      <c r="AD324" s="438"/>
      <c r="AE324" s="438"/>
      <c r="AF324" s="438"/>
      <c r="AG324" s="438"/>
      <c r="AH324" s="438"/>
      <c r="AI324" s="438"/>
      <c r="AJ324" s="438"/>
      <c r="AK324" s="438"/>
      <c r="AL324" s="438"/>
      <c r="AM324" s="438"/>
      <c r="AN324" s="438"/>
      <c r="AO324" s="438"/>
      <c r="AP324" s="438"/>
      <c r="AQ324" s="438"/>
      <c r="AR324" s="438"/>
      <c r="AS324" s="438"/>
      <c r="AT324" s="438"/>
      <c r="AU324" s="438"/>
      <c r="AV324" s="438"/>
      <c r="AW324" s="438"/>
      <c r="AX324" s="438"/>
      <c r="AY324" s="438"/>
      <c r="AZ324" s="438"/>
      <c r="BA324" s="438"/>
      <c r="BB324" s="438"/>
      <c r="BC324" s="438"/>
      <c r="BD324" s="421"/>
      <c r="BE324" s="421"/>
      <c r="BF324" s="421"/>
      <c r="BG324" s="421"/>
      <c r="BH324" s="421"/>
      <c r="BI324" s="421"/>
      <c r="BJ324" s="421"/>
      <c r="BK324" s="421"/>
      <c r="BL324" s="421"/>
      <c r="BM324" s="421"/>
      <c r="BN324" s="421"/>
      <c r="BO324" s="421"/>
      <c r="BP324" s="421"/>
      <c r="BQ324" s="421"/>
      <c r="BR324" s="421"/>
      <c r="BS324" s="421"/>
      <c r="BT324" s="430" t="s">
        <v>175</v>
      </c>
      <c r="BU324" s="430"/>
      <c r="BV324" s="430"/>
      <c r="BW324" s="430"/>
      <c r="BX324" s="430"/>
      <c r="BY324" s="430"/>
      <c r="BZ324" s="430"/>
      <c r="CA324" s="430"/>
      <c r="CB324" s="430"/>
      <c r="CC324" s="430"/>
      <c r="CD324" s="430"/>
      <c r="CE324" s="430"/>
      <c r="CF324" s="430"/>
      <c r="CG324" s="430"/>
      <c r="CH324" s="430"/>
      <c r="CI324" s="430"/>
      <c r="CJ324" s="439">
        <f>CJ323+CJ322</f>
        <v>0</v>
      </c>
      <c r="CK324" s="439"/>
      <c r="CL324" s="439"/>
      <c r="CM324" s="439"/>
      <c r="CN324" s="439"/>
      <c r="CO324" s="439"/>
      <c r="CP324" s="439"/>
      <c r="CQ324" s="439"/>
      <c r="CR324" s="439"/>
      <c r="CS324" s="439"/>
      <c r="CT324" s="439"/>
      <c r="CU324" s="439"/>
      <c r="CV324" s="439"/>
      <c r="CW324" s="439"/>
      <c r="CX324" s="439"/>
      <c r="CY324" s="439"/>
      <c r="CZ324" s="439"/>
      <c r="DA324" s="439"/>
    </row>
    <row r="325" spans="1:105" s="124" customFormat="1" ht="15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5"/>
      <c r="AZ325" s="135"/>
      <c r="BA325" s="135"/>
      <c r="BB325" s="135"/>
      <c r="BC325" s="135"/>
      <c r="BD325" s="135"/>
      <c r="BE325" s="135"/>
      <c r="BF325" s="135"/>
      <c r="BG325" s="135"/>
      <c r="BH325" s="135"/>
      <c r="BI325" s="135"/>
      <c r="BJ325" s="135"/>
      <c r="BK325" s="135"/>
      <c r="BL325" s="135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</row>
    <row r="326" spans="1:105" s="124" customFormat="1" ht="31.5" customHeight="1">
      <c r="A326" s="458" t="s">
        <v>359</v>
      </c>
      <c r="B326" s="458"/>
      <c r="C326" s="458"/>
      <c r="D326" s="458"/>
      <c r="E326" s="458"/>
      <c r="F326" s="458"/>
      <c r="G326" s="458"/>
      <c r="H326" s="458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458"/>
      <c r="X326" s="458"/>
      <c r="Y326" s="458"/>
      <c r="Z326" s="458"/>
      <c r="AA326" s="458"/>
      <c r="AB326" s="458"/>
      <c r="AC326" s="458"/>
      <c r="AD326" s="458"/>
      <c r="AE326" s="458"/>
      <c r="AF326" s="458"/>
      <c r="AG326" s="458"/>
      <c r="AH326" s="458"/>
      <c r="AI326" s="458"/>
      <c r="AJ326" s="458"/>
      <c r="AK326" s="458"/>
      <c r="AL326" s="458"/>
      <c r="AM326" s="458"/>
      <c r="AN326" s="458"/>
      <c r="AO326" s="458"/>
      <c r="AP326" s="458"/>
      <c r="AQ326" s="458"/>
      <c r="AR326" s="458"/>
      <c r="AS326" s="458"/>
      <c r="AT326" s="458"/>
      <c r="AU326" s="458"/>
      <c r="AV326" s="458"/>
      <c r="AW326" s="458"/>
      <c r="AX326" s="458"/>
      <c r="AY326" s="458"/>
      <c r="AZ326" s="458"/>
      <c r="BA326" s="458"/>
      <c r="BB326" s="458"/>
      <c r="BC326" s="458"/>
      <c r="BD326" s="458"/>
      <c r="BE326" s="458"/>
      <c r="BF326" s="458"/>
      <c r="BG326" s="458"/>
      <c r="BH326" s="458"/>
      <c r="BI326" s="458"/>
      <c r="BJ326" s="458"/>
      <c r="BK326" s="458"/>
      <c r="BL326" s="458"/>
      <c r="BM326" s="458"/>
      <c r="BN326" s="458"/>
      <c r="BO326" s="458"/>
      <c r="BP326" s="458"/>
      <c r="BQ326" s="458"/>
      <c r="BR326" s="458"/>
      <c r="BS326" s="458"/>
      <c r="BT326" s="458"/>
      <c r="BU326" s="458"/>
      <c r="BV326" s="458"/>
      <c r="BW326" s="458"/>
      <c r="BX326" s="458"/>
      <c r="BY326" s="458"/>
      <c r="BZ326" s="458"/>
      <c r="CA326" s="458"/>
      <c r="CB326" s="458"/>
      <c r="CC326" s="458"/>
      <c r="CD326" s="458"/>
      <c r="CE326" s="458"/>
      <c r="CF326" s="458"/>
      <c r="CG326" s="458"/>
      <c r="CH326" s="458"/>
      <c r="CI326" s="458"/>
      <c r="CJ326" s="458"/>
      <c r="CK326" s="458"/>
      <c r="CL326" s="458"/>
      <c r="CM326" s="458"/>
      <c r="CN326" s="458"/>
      <c r="CO326" s="458"/>
      <c r="CP326" s="458"/>
      <c r="CQ326" s="458"/>
      <c r="CR326" s="458"/>
      <c r="CS326" s="458"/>
      <c r="CT326" s="458"/>
      <c r="CU326" s="458"/>
      <c r="CV326" s="458"/>
      <c r="CW326" s="458"/>
      <c r="CX326" s="458"/>
      <c r="CY326" s="458"/>
      <c r="CZ326" s="458"/>
      <c r="DA326" s="458"/>
    </row>
    <row r="327" spans="1:105" s="124" customFormat="1" ht="15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  <c r="BR327" s="135"/>
      <c r="BS327" s="135"/>
      <c r="BT327" s="135"/>
      <c r="BU327" s="135"/>
      <c r="BV327" s="135"/>
      <c r="BW327" s="135"/>
      <c r="BX327" s="135"/>
      <c r="BY327" s="135"/>
      <c r="BZ327" s="135"/>
      <c r="CA327" s="135"/>
      <c r="CB327" s="135"/>
      <c r="CC327" s="135"/>
      <c r="CD327" s="135"/>
      <c r="CE327" s="135"/>
      <c r="CF327" s="135"/>
      <c r="CG327" s="135"/>
      <c r="CH327" s="135"/>
      <c r="CI327" s="135"/>
      <c r="CJ327" s="135"/>
      <c r="CK327" s="135"/>
      <c r="CL327" s="135"/>
      <c r="CM327" s="135"/>
      <c r="CN327" s="135"/>
      <c r="CO327" s="135"/>
      <c r="CP327" s="135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</row>
    <row r="328" spans="1:105" s="124" customFormat="1" ht="27.75" customHeight="1">
      <c r="A328" s="452" t="s">
        <v>64</v>
      </c>
      <c r="B328" s="453"/>
      <c r="C328" s="453"/>
      <c r="D328" s="453"/>
      <c r="E328" s="453"/>
      <c r="F328" s="453"/>
      <c r="G328" s="454"/>
      <c r="H328" s="452" t="s">
        <v>232</v>
      </c>
      <c r="I328" s="453"/>
      <c r="J328" s="453"/>
      <c r="K328" s="453"/>
      <c r="L328" s="453"/>
      <c r="M328" s="453"/>
      <c r="N328" s="453"/>
      <c r="O328" s="453"/>
      <c r="P328" s="453"/>
      <c r="Q328" s="453"/>
      <c r="R328" s="453"/>
      <c r="S328" s="453"/>
      <c r="T328" s="453"/>
      <c r="U328" s="453"/>
      <c r="V328" s="453"/>
      <c r="W328" s="453"/>
      <c r="X328" s="453"/>
      <c r="Y328" s="453"/>
      <c r="Z328" s="453"/>
      <c r="AA328" s="453"/>
      <c r="AB328" s="453"/>
      <c r="AC328" s="453"/>
      <c r="AD328" s="453"/>
      <c r="AE328" s="453"/>
      <c r="AF328" s="453"/>
      <c r="AG328" s="453"/>
      <c r="AH328" s="453"/>
      <c r="AI328" s="453"/>
      <c r="AJ328" s="453"/>
      <c r="AK328" s="453"/>
      <c r="AL328" s="453"/>
      <c r="AM328" s="453"/>
      <c r="AN328" s="453"/>
      <c r="AO328" s="453"/>
      <c r="AP328" s="453"/>
      <c r="AQ328" s="453"/>
      <c r="AR328" s="453"/>
      <c r="AS328" s="453"/>
      <c r="AT328" s="453"/>
      <c r="AU328" s="453"/>
      <c r="AV328" s="453"/>
      <c r="AW328" s="453"/>
      <c r="AX328" s="453"/>
      <c r="AY328" s="453"/>
      <c r="AZ328" s="453"/>
      <c r="BA328" s="453"/>
      <c r="BB328" s="453"/>
      <c r="BC328" s="454"/>
      <c r="BD328" s="452" t="s">
        <v>251</v>
      </c>
      <c r="BE328" s="453"/>
      <c r="BF328" s="453"/>
      <c r="BG328" s="453"/>
      <c r="BH328" s="453"/>
      <c r="BI328" s="453"/>
      <c r="BJ328" s="453"/>
      <c r="BK328" s="453"/>
      <c r="BL328" s="453"/>
      <c r="BM328" s="453"/>
      <c r="BN328" s="453"/>
      <c r="BO328" s="453"/>
      <c r="BP328" s="453"/>
      <c r="BQ328" s="453"/>
      <c r="BR328" s="453"/>
      <c r="BS328" s="454"/>
      <c r="BT328" s="452" t="s">
        <v>259</v>
      </c>
      <c r="BU328" s="453"/>
      <c r="BV328" s="453"/>
      <c r="BW328" s="453"/>
      <c r="BX328" s="453"/>
      <c r="BY328" s="453"/>
      <c r="BZ328" s="453"/>
      <c r="CA328" s="453"/>
      <c r="CB328" s="453"/>
      <c r="CC328" s="453"/>
      <c r="CD328" s="453"/>
      <c r="CE328" s="453"/>
      <c r="CF328" s="453"/>
      <c r="CG328" s="453"/>
      <c r="CH328" s="453"/>
      <c r="CI328" s="454"/>
      <c r="CJ328" s="452" t="s">
        <v>260</v>
      </c>
      <c r="CK328" s="453"/>
      <c r="CL328" s="453"/>
      <c r="CM328" s="453"/>
      <c r="CN328" s="453"/>
      <c r="CO328" s="453"/>
      <c r="CP328" s="453"/>
      <c r="CQ328" s="453"/>
      <c r="CR328" s="453"/>
      <c r="CS328" s="453"/>
      <c r="CT328" s="453"/>
      <c r="CU328" s="453"/>
      <c r="CV328" s="453"/>
      <c r="CW328" s="453"/>
      <c r="CX328" s="453"/>
      <c r="CY328" s="453"/>
      <c r="CZ328" s="453"/>
      <c r="DA328" s="454"/>
    </row>
    <row r="329" spans="1:105" s="124" customFormat="1" ht="14.25">
      <c r="A329" s="455"/>
      <c r="B329" s="456"/>
      <c r="C329" s="456"/>
      <c r="D329" s="456"/>
      <c r="E329" s="456"/>
      <c r="F329" s="456"/>
      <c r="G329" s="457"/>
      <c r="H329" s="455">
        <v>1</v>
      </c>
      <c r="I329" s="456"/>
      <c r="J329" s="456"/>
      <c r="K329" s="456"/>
      <c r="L329" s="456"/>
      <c r="M329" s="456"/>
      <c r="N329" s="456"/>
      <c r="O329" s="456"/>
      <c r="P329" s="456"/>
      <c r="Q329" s="456"/>
      <c r="R329" s="456"/>
      <c r="S329" s="456"/>
      <c r="T329" s="456"/>
      <c r="U329" s="456"/>
      <c r="V329" s="456"/>
      <c r="W329" s="456"/>
      <c r="X329" s="456"/>
      <c r="Y329" s="456"/>
      <c r="Z329" s="456"/>
      <c r="AA329" s="456"/>
      <c r="AB329" s="456"/>
      <c r="AC329" s="456"/>
      <c r="AD329" s="456"/>
      <c r="AE329" s="456"/>
      <c r="AF329" s="456"/>
      <c r="AG329" s="456"/>
      <c r="AH329" s="456"/>
      <c r="AI329" s="456"/>
      <c r="AJ329" s="456"/>
      <c r="AK329" s="456"/>
      <c r="AL329" s="456"/>
      <c r="AM329" s="456"/>
      <c r="AN329" s="456"/>
      <c r="AO329" s="456"/>
      <c r="AP329" s="456"/>
      <c r="AQ329" s="456"/>
      <c r="AR329" s="456"/>
      <c r="AS329" s="456"/>
      <c r="AT329" s="456"/>
      <c r="AU329" s="456"/>
      <c r="AV329" s="456"/>
      <c r="AW329" s="456"/>
      <c r="AX329" s="456"/>
      <c r="AY329" s="456"/>
      <c r="AZ329" s="456"/>
      <c r="BA329" s="456"/>
      <c r="BB329" s="456"/>
      <c r="BC329" s="457"/>
      <c r="BD329" s="455">
        <v>2</v>
      </c>
      <c r="BE329" s="456"/>
      <c r="BF329" s="456"/>
      <c r="BG329" s="456"/>
      <c r="BH329" s="456"/>
      <c r="BI329" s="456"/>
      <c r="BJ329" s="456"/>
      <c r="BK329" s="456"/>
      <c r="BL329" s="456"/>
      <c r="BM329" s="456"/>
      <c r="BN329" s="456"/>
      <c r="BO329" s="456"/>
      <c r="BP329" s="456"/>
      <c r="BQ329" s="456"/>
      <c r="BR329" s="456"/>
      <c r="BS329" s="457"/>
      <c r="BT329" s="455">
        <v>3</v>
      </c>
      <c r="BU329" s="456"/>
      <c r="BV329" s="456"/>
      <c r="BW329" s="456"/>
      <c r="BX329" s="456"/>
      <c r="BY329" s="456"/>
      <c r="BZ329" s="456"/>
      <c r="CA329" s="456"/>
      <c r="CB329" s="456"/>
      <c r="CC329" s="456"/>
      <c r="CD329" s="456"/>
      <c r="CE329" s="456"/>
      <c r="CF329" s="456"/>
      <c r="CG329" s="456"/>
      <c r="CH329" s="456"/>
      <c r="CI329" s="457"/>
      <c r="CJ329" s="455">
        <v>4</v>
      </c>
      <c r="CK329" s="456"/>
      <c r="CL329" s="456"/>
      <c r="CM329" s="456"/>
      <c r="CN329" s="456"/>
      <c r="CO329" s="456"/>
      <c r="CP329" s="456"/>
      <c r="CQ329" s="456"/>
      <c r="CR329" s="456"/>
      <c r="CS329" s="456"/>
      <c r="CT329" s="456"/>
      <c r="CU329" s="456"/>
      <c r="CV329" s="456"/>
      <c r="CW329" s="456"/>
      <c r="CX329" s="456"/>
      <c r="CY329" s="456"/>
      <c r="CZ329" s="456"/>
      <c r="DA329" s="457"/>
    </row>
    <row r="330" spans="1:105" s="124" customFormat="1" ht="14.25">
      <c r="A330" s="445"/>
      <c r="B330" s="441"/>
      <c r="C330" s="441"/>
      <c r="D330" s="441"/>
      <c r="E330" s="441"/>
      <c r="F330" s="441"/>
      <c r="G330" s="442"/>
      <c r="H330" s="443" t="s">
        <v>192</v>
      </c>
      <c r="I330" s="427"/>
      <c r="J330" s="427"/>
      <c r="K330" s="427"/>
      <c r="L330" s="427"/>
      <c r="M330" s="427"/>
      <c r="N330" s="427"/>
      <c r="O330" s="427"/>
      <c r="P330" s="427"/>
      <c r="Q330" s="427"/>
      <c r="R330" s="427"/>
      <c r="S330" s="427"/>
      <c r="T330" s="427"/>
      <c r="U330" s="427"/>
      <c r="V330" s="427"/>
      <c r="W330" s="427"/>
      <c r="X330" s="427"/>
      <c r="Y330" s="427"/>
      <c r="Z330" s="427"/>
      <c r="AA330" s="427"/>
      <c r="AB330" s="427"/>
      <c r="AC330" s="427"/>
      <c r="AD330" s="427"/>
      <c r="AE330" s="427"/>
      <c r="AF330" s="427"/>
      <c r="AG330" s="427"/>
      <c r="AH330" s="427"/>
      <c r="AI330" s="427"/>
      <c r="AJ330" s="427"/>
      <c r="AK330" s="427"/>
      <c r="AL330" s="427"/>
      <c r="AM330" s="427"/>
      <c r="AN330" s="427"/>
      <c r="AO330" s="427"/>
      <c r="AP330" s="427"/>
      <c r="AQ330" s="427"/>
      <c r="AR330" s="427"/>
      <c r="AS330" s="427"/>
      <c r="AT330" s="427"/>
      <c r="AU330" s="427"/>
      <c r="AV330" s="427"/>
      <c r="AW330" s="427"/>
      <c r="AX330" s="427"/>
      <c r="AY330" s="427"/>
      <c r="AZ330" s="427"/>
      <c r="BA330" s="427"/>
      <c r="BB330" s="427"/>
      <c r="BC330" s="428"/>
      <c r="BD330" s="446"/>
      <c r="BE330" s="447"/>
      <c r="BF330" s="447"/>
      <c r="BG330" s="447"/>
      <c r="BH330" s="447"/>
      <c r="BI330" s="447"/>
      <c r="BJ330" s="447"/>
      <c r="BK330" s="447"/>
      <c r="BL330" s="447"/>
      <c r="BM330" s="447"/>
      <c r="BN330" s="447"/>
      <c r="BO330" s="447"/>
      <c r="BP330" s="447"/>
      <c r="BQ330" s="447"/>
      <c r="BR330" s="447"/>
      <c r="BS330" s="448"/>
      <c r="BT330" s="446" t="s">
        <v>175</v>
      </c>
      <c r="BU330" s="447"/>
      <c r="BV330" s="447"/>
      <c r="BW330" s="447"/>
      <c r="BX330" s="447"/>
      <c r="BY330" s="447"/>
      <c r="BZ330" s="447"/>
      <c r="CA330" s="447"/>
      <c r="CB330" s="447"/>
      <c r="CC330" s="447"/>
      <c r="CD330" s="447"/>
      <c r="CE330" s="447"/>
      <c r="CF330" s="447"/>
      <c r="CG330" s="447"/>
      <c r="CH330" s="447"/>
      <c r="CI330" s="448"/>
      <c r="CJ330" s="449">
        <f>CJ337+CJ348+CJ354+CJ360+CJ366</f>
        <v>148344</v>
      </c>
      <c r="CK330" s="450"/>
      <c r="CL330" s="450"/>
      <c r="CM330" s="450"/>
      <c r="CN330" s="450"/>
      <c r="CO330" s="450"/>
      <c r="CP330" s="450"/>
      <c r="CQ330" s="450"/>
      <c r="CR330" s="450"/>
      <c r="CS330" s="450"/>
      <c r="CT330" s="450"/>
      <c r="CU330" s="450"/>
      <c r="CV330" s="450"/>
      <c r="CW330" s="450"/>
      <c r="CX330" s="450"/>
      <c r="CY330" s="450"/>
      <c r="CZ330" s="450"/>
      <c r="DA330" s="451"/>
    </row>
    <row r="331" spans="1:105" s="124" customFormat="1" ht="15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5"/>
      <c r="AZ331" s="135"/>
      <c r="BA331" s="135"/>
      <c r="BB331" s="135"/>
      <c r="BC331" s="135"/>
      <c r="BD331" s="135"/>
      <c r="BE331" s="135"/>
      <c r="BF331" s="135"/>
      <c r="BG331" s="135"/>
      <c r="BH331" s="135"/>
      <c r="BI331" s="135"/>
      <c r="BJ331" s="135"/>
      <c r="BK331" s="135"/>
      <c r="BL331" s="135"/>
      <c r="BM331" s="135"/>
      <c r="BN331" s="135"/>
      <c r="BO331" s="135"/>
      <c r="BP331" s="135"/>
      <c r="BQ331" s="135"/>
      <c r="BR331" s="135"/>
      <c r="BS331" s="135"/>
      <c r="BT331" s="135"/>
      <c r="BU331" s="135"/>
      <c r="BV331" s="135"/>
      <c r="BW331" s="135"/>
      <c r="BX331" s="135"/>
      <c r="BY331" s="135"/>
      <c r="BZ331" s="135"/>
      <c r="CA331" s="135"/>
      <c r="CB331" s="135"/>
      <c r="CC331" s="135"/>
      <c r="CD331" s="135"/>
      <c r="CE331" s="135"/>
      <c r="CF331" s="135"/>
      <c r="CG331" s="135"/>
      <c r="CH331" s="135"/>
      <c r="CI331" s="135"/>
      <c r="CJ331" s="135"/>
      <c r="CK331" s="135"/>
      <c r="CL331" s="135"/>
      <c r="CM331" s="135"/>
      <c r="CN331" s="135"/>
      <c r="CO331" s="135"/>
      <c r="CP331" s="135"/>
      <c r="CQ331" s="135"/>
      <c r="CR331" s="135"/>
      <c r="CS331" s="135"/>
      <c r="CT331" s="135"/>
      <c r="CU331" s="135"/>
      <c r="CV331" s="135"/>
      <c r="CW331" s="135"/>
      <c r="CX331" s="135"/>
      <c r="CY331" s="135"/>
      <c r="CZ331" s="135"/>
      <c r="DA331" s="135"/>
    </row>
    <row r="332" spans="1:105" s="124" customFormat="1" ht="30.75" customHeight="1">
      <c r="A332" s="440" t="s">
        <v>360</v>
      </c>
      <c r="B332" s="440"/>
      <c r="C332" s="440"/>
      <c r="D332" s="440"/>
      <c r="E332" s="440"/>
      <c r="F332" s="440"/>
      <c r="G332" s="440"/>
      <c r="H332" s="440"/>
      <c r="I332" s="440"/>
      <c r="J332" s="440"/>
      <c r="K332" s="440"/>
      <c r="L332" s="440"/>
      <c r="M332" s="440"/>
      <c r="N332" s="440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  <c r="Z332" s="440"/>
      <c r="AA332" s="440"/>
      <c r="AB332" s="440"/>
      <c r="AC332" s="440"/>
      <c r="AD332" s="440"/>
      <c r="AE332" s="440"/>
      <c r="AF332" s="440"/>
      <c r="AG332" s="440"/>
      <c r="AH332" s="440"/>
      <c r="AI332" s="440"/>
      <c r="AJ332" s="440"/>
      <c r="AK332" s="440"/>
      <c r="AL332" s="440"/>
      <c r="AM332" s="440"/>
      <c r="AN332" s="440"/>
      <c r="AO332" s="440"/>
      <c r="AP332" s="440"/>
      <c r="AQ332" s="440"/>
      <c r="AR332" s="440"/>
      <c r="AS332" s="440"/>
      <c r="AT332" s="440"/>
      <c r="AU332" s="440"/>
      <c r="AV332" s="440"/>
      <c r="AW332" s="440"/>
      <c r="AX332" s="440"/>
      <c r="AY332" s="440"/>
      <c r="AZ332" s="440"/>
      <c r="BA332" s="440"/>
      <c r="BB332" s="440"/>
      <c r="BC332" s="440"/>
      <c r="BD332" s="440"/>
      <c r="BE332" s="440"/>
      <c r="BF332" s="440"/>
      <c r="BG332" s="440"/>
      <c r="BH332" s="440"/>
      <c r="BI332" s="440"/>
      <c r="BJ332" s="440"/>
      <c r="BK332" s="440"/>
      <c r="BL332" s="440"/>
      <c r="BM332" s="440"/>
      <c r="BN332" s="440"/>
      <c r="BO332" s="440"/>
      <c r="BP332" s="440"/>
      <c r="BQ332" s="440"/>
      <c r="BR332" s="440"/>
      <c r="BS332" s="440"/>
      <c r="BT332" s="440"/>
      <c r="BU332" s="440"/>
      <c r="BV332" s="440"/>
      <c r="BW332" s="440"/>
      <c r="BX332" s="440"/>
      <c r="BY332" s="440"/>
      <c r="BZ332" s="440"/>
      <c r="CA332" s="440"/>
      <c r="CB332" s="440"/>
      <c r="CC332" s="440"/>
      <c r="CD332" s="440"/>
      <c r="CE332" s="440"/>
      <c r="CF332" s="440"/>
      <c r="CG332" s="440"/>
      <c r="CH332" s="440"/>
      <c r="CI332" s="440"/>
      <c r="CJ332" s="440"/>
      <c r="CK332" s="440"/>
      <c r="CL332" s="440"/>
      <c r="CM332" s="440"/>
      <c r="CN332" s="440"/>
      <c r="CO332" s="440"/>
      <c r="CP332" s="440"/>
      <c r="CQ332" s="440"/>
      <c r="CR332" s="440"/>
      <c r="CS332" s="440"/>
      <c r="CT332" s="440"/>
      <c r="CU332" s="440"/>
      <c r="CV332" s="440"/>
      <c r="CW332" s="440"/>
      <c r="CX332" s="440"/>
      <c r="CY332" s="440"/>
      <c r="CZ332" s="440"/>
      <c r="DA332" s="440"/>
    </row>
    <row r="333" spans="1:105" s="124" customFormat="1" ht="14.25">
      <c r="A333" s="132"/>
      <c r="B333" s="132"/>
      <c r="C333" s="132"/>
      <c r="D333" s="132"/>
      <c r="E333" s="132"/>
      <c r="F333" s="132"/>
      <c r="G333" s="132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4"/>
      <c r="BE333" s="134"/>
      <c r="BF333" s="134"/>
      <c r="BG333" s="134"/>
      <c r="BH333" s="134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  <c r="CT333" s="134"/>
      <c r="CU333" s="134"/>
      <c r="CV333" s="134"/>
      <c r="CW333" s="134"/>
      <c r="CX333" s="134"/>
      <c r="CY333" s="134"/>
      <c r="CZ333" s="134"/>
      <c r="DA333" s="134"/>
    </row>
    <row r="334" spans="1:105" s="124" customFormat="1" ht="14.25">
      <c r="A334" s="417" t="s">
        <v>42</v>
      </c>
      <c r="B334" s="417"/>
      <c r="C334" s="417"/>
      <c r="D334" s="417"/>
      <c r="E334" s="417"/>
      <c r="F334" s="417"/>
      <c r="G334" s="417"/>
      <c r="H334" s="423"/>
      <c r="I334" s="423"/>
      <c r="J334" s="423"/>
      <c r="K334" s="423"/>
      <c r="L334" s="423"/>
      <c r="M334" s="423"/>
      <c r="N334" s="423"/>
      <c r="O334" s="423"/>
      <c r="P334" s="423"/>
      <c r="Q334" s="423"/>
      <c r="R334" s="423"/>
      <c r="S334" s="423"/>
      <c r="T334" s="423"/>
      <c r="U334" s="423"/>
      <c r="V334" s="423"/>
      <c r="W334" s="423"/>
      <c r="X334" s="423"/>
      <c r="Y334" s="423"/>
      <c r="Z334" s="423"/>
      <c r="AA334" s="423"/>
      <c r="AB334" s="423"/>
      <c r="AC334" s="423"/>
      <c r="AD334" s="423"/>
      <c r="AE334" s="423"/>
      <c r="AF334" s="423"/>
      <c r="AG334" s="423"/>
      <c r="AH334" s="423"/>
      <c r="AI334" s="423"/>
      <c r="AJ334" s="423"/>
      <c r="AK334" s="423"/>
      <c r="AL334" s="423"/>
      <c r="AM334" s="423"/>
      <c r="AN334" s="423"/>
      <c r="AO334" s="423"/>
      <c r="AP334" s="423"/>
      <c r="AQ334" s="423"/>
      <c r="AR334" s="423"/>
      <c r="AS334" s="423"/>
      <c r="AT334" s="423"/>
      <c r="AU334" s="423"/>
      <c r="AV334" s="423"/>
      <c r="AW334" s="423"/>
      <c r="AX334" s="423"/>
      <c r="AY334" s="423"/>
      <c r="AZ334" s="423"/>
      <c r="BA334" s="423"/>
      <c r="BB334" s="423"/>
      <c r="BC334" s="423"/>
      <c r="BD334" s="421"/>
      <c r="BE334" s="421"/>
      <c r="BF334" s="421"/>
      <c r="BG334" s="421"/>
      <c r="BH334" s="421"/>
      <c r="BI334" s="421"/>
      <c r="BJ334" s="421"/>
      <c r="BK334" s="421"/>
      <c r="BL334" s="421"/>
      <c r="BM334" s="421"/>
      <c r="BN334" s="421"/>
      <c r="BO334" s="421"/>
      <c r="BP334" s="421"/>
      <c r="BQ334" s="421"/>
      <c r="BR334" s="421"/>
      <c r="BS334" s="421"/>
      <c r="BT334" s="424"/>
      <c r="BU334" s="424"/>
      <c r="BV334" s="424"/>
      <c r="BW334" s="424"/>
      <c r="BX334" s="424"/>
      <c r="BY334" s="424"/>
      <c r="BZ334" s="424"/>
      <c r="CA334" s="424"/>
      <c r="CB334" s="424"/>
      <c r="CC334" s="424"/>
      <c r="CD334" s="424"/>
      <c r="CE334" s="424"/>
      <c r="CF334" s="424"/>
      <c r="CG334" s="424"/>
      <c r="CH334" s="424"/>
      <c r="CI334" s="424"/>
      <c r="CJ334" s="422"/>
      <c r="CK334" s="422"/>
      <c r="CL334" s="422"/>
      <c r="CM334" s="422"/>
      <c r="CN334" s="422"/>
      <c r="CO334" s="422"/>
      <c r="CP334" s="422"/>
      <c r="CQ334" s="422"/>
      <c r="CR334" s="422"/>
      <c r="CS334" s="422"/>
      <c r="CT334" s="422"/>
      <c r="CU334" s="422"/>
      <c r="CV334" s="422"/>
      <c r="CW334" s="422"/>
      <c r="CX334" s="422"/>
      <c r="CY334" s="422"/>
      <c r="CZ334" s="422"/>
      <c r="DA334" s="422"/>
    </row>
    <row r="335" spans="1:105" s="124" customFormat="1" ht="14.25">
      <c r="A335" s="417" t="s">
        <v>214</v>
      </c>
      <c r="B335" s="417"/>
      <c r="C335" s="417"/>
      <c r="D335" s="417"/>
      <c r="E335" s="417"/>
      <c r="F335" s="417"/>
      <c r="G335" s="417"/>
      <c r="H335" s="423"/>
      <c r="I335" s="423"/>
      <c r="J335" s="423"/>
      <c r="K335" s="423"/>
      <c r="L335" s="423"/>
      <c r="M335" s="423"/>
      <c r="N335" s="423"/>
      <c r="O335" s="423"/>
      <c r="P335" s="423"/>
      <c r="Q335" s="423"/>
      <c r="R335" s="423"/>
      <c r="S335" s="423"/>
      <c r="T335" s="423"/>
      <c r="U335" s="423"/>
      <c r="V335" s="423"/>
      <c r="W335" s="423"/>
      <c r="X335" s="423"/>
      <c r="Y335" s="423"/>
      <c r="Z335" s="423"/>
      <c r="AA335" s="423"/>
      <c r="AB335" s="423"/>
      <c r="AC335" s="423"/>
      <c r="AD335" s="423"/>
      <c r="AE335" s="423"/>
      <c r="AF335" s="423"/>
      <c r="AG335" s="423"/>
      <c r="AH335" s="423"/>
      <c r="AI335" s="423"/>
      <c r="AJ335" s="423"/>
      <c r="AK335" s="423"/>
      <c r="AL335" s="423"/>
      <c r="AM335" s="423"/>
      <c r="AN335" s="423"/>
      <c r="AO335" s="423"/>
      <c r="AP335" s="423"/>
      <c r="AQ335" s="423"/>
      <c r="AR335" s="423"/>
      <c r="AS335" s="423"/>
      <c r="AT335" s="423"/>
      <c r="AU335" s="423"/>
      <c r="AV335" s="423"/>
      <c r="AW335" s="423"/>
      <c r="AX335" s="423"/>
      <c r="AY335" s="423"/>
      <c r="AZ335" s="423"/>
      <c r="BA335" s="423"/>
      <c r="BB335" s="423"/>
      <c r="BC335" s="423"/>
      <c r="BD335" s="421"/>
      <c r="BE335" s="421"/>
      <c r="BF335" s="421"/>
      <c r="BG335" s="421"/>
      <c r="BH335" s="421"/>
      <c r="BI335" s="421"/>
      <c r="BJ335" s="421"/>
      <c r="BK335" s="421"/>
      <c r="BL335" s="421"/>
      <c r="BM335" s="421"/>
      <c r="BN335" s="421"/>
      <c r="BO335" s="421"/>
      <c r="BP335" s="421"/>
      <c r="BQ335" s="421"/>
      <c r="BR335" s="421"/>
      <c r="BS335" s="421"/>
      <c r="BT335" s="424"/>
      <c r="BU335" s="424"/>
      <c r="BV335" s="424"/>
      <c r="BW335" s="424"/>
      <c r="BX335" s="424"/>
      <c r="BY335" s="424"/>
      <c r="BZ335" s="424"/>
      <c r="CA335" s="424"/>
      <c r="CB335" s="424"/>
      <c r="CC335" s="424"/>
      <c r="CD335" s="424"/>
      <c r="CE335" s="424"/>
      <c r="CF335" s="424"/>
      <c r="CG335" s="424"/>
      <c r="CH335" s="424"/>
      <c r="CI335" s="424"/>
      <c r="CJ335" s="422"/>
      <c r="CK335" s="422"/>
      <c r="CL335" s="422"/>
      <c r="CM335" s="422"/>
      <c r="CN335" s="422"/>
      <c r="CO335" s="422"/>
      <c r="CP335" s="422"/>
      <c r="CQ335" s="422"/>
      <c r="CR335" s="422"/>
      <c r="CS335" s="422"/>
      <c r="CT335" s="422"/>
      <c r="CU335" s="422"/>
      <c r="CV335" s="422"/>
      <c r="CW335" s="422"/>
      <c r="CX335" s="422"/>
      <c r="CY335" s="422"/>
      <c r="CZ335" s="422"/>
      <c r="DA335" s="422"/>
    </row>
    <row r="336" spans="1:105" s="124" customFormat="1" ht="14.25">
      <c r="A336" s="417" t="s">
        <v>341</v>
      </c>
      <c r="B336" s="417"/>
      <c r="C336" s="417"/>
      <c r="D336" s="417"/>
      <c r="E336" s="417"/>
      <c r="F336" s="417"/>
      <c r="G336" s="417"/>
      <c r="H336" s="423"/>
      <c r="I336" s="423"/>
      <c r="J336" s="423"/>
      <c r="K336" s="423"/>
      <c r="L336" s="423"/>
      <c r="M336" s="423"/>
      <c r="N336" s="423"/>
      <c r="O336" s="423"/>
      <c r="P336" s="423"/>
      <c r="Q336" s="423"/>
      <c r="R336" s="423"/>
      <c r="S336" s="423"/>
      <c r="T336" s="423"/>
      <c r="U336" s="423"/>
      <c r="V336" s="423"/>
      <c r="W336" s="423"/>
      <c r="X336" s="423"/>
      <c r="Y336" s="423"/>
      <c r="Z336" s="423"/>
      <c r="AA336" s="423"/>
      <c r="AB336" s="423"/>
      <c r="AC336" s="423"/>
      <c r="AD336" s="423"/>
      <c r="AE336" s="423"/>
      <c r="AF336" s="423"/>
      <c r="AG336" s="423"/>
      <c r="AH336" s="423"/>
      <c r="AI336" s="423"/>
      <c r="AJ336" s="423"/>
      <c r="AK336" s="423"/>
      <c r="AL336" s="423"/>
      <c r="AM336" s="423"/>
      <c r="AN336" s="423"/>
      <c r="AO336" s="423"/>
      <c r="AP336" s="423"/>
      <c r="AQ336" s="423"/>
      <c r="AR336" s="423"/>
      <c r="AS336" s="423"/>
      <c r="AT336" s="423"/>
      <c r="AU336" s="423"/>
      <c r="AV336" s="423"/>
      <c r="AW336" s="423"/>
      <c r="AX336" s="423"/>
      <c r="AY336" s="423"/>
      <c r="AZ336" s="423"/>
      <c r="BA336" s="423"/>
      <c r="BB336" s="423"/>
      <c r="BC336" s="423"/>
      <c r="BD336" s="421"/>
      <c r="BE336" s="421"/>
      <c r="BF336" s="421"/>
      <c r="BG336" s="421"/>
      <c r="BH336" s="421"/>
      <c r="BI336" s="421"/>
      <c r="BJ336" s="421"/>
      <c r="BK336" s="421"/>
      <c r="BL336" s="421"/>
      <c r="BM336" s="421"/>
      <c r="BN336" s="421"/>
      <c r="BO336" s="421"/>
      <c r="BP336" s="421"/>
      <c r="BQ336" s="421"/>
      <c r="BR336" s="421"/>
      <c r="BS336" s="421"/>
      <c r="BT336" s="424"/>
      <c r="BU336" s="424"/>
      <c r="BV336" s="424"/>
      <c r="BW336" s="424"/>
      <c r="BX336" s="424"/>
      <c r="BY336" s="424"/>
      <c r="BZ336" s="424"/>
      <c r="CA336" s="424"/>
      <c r="CB336" s="424"/>
      <c r="CC336" s="424"/>
      <c r="CD336" s="424"/>
      <c r="CE336" s="424"/>
      <c r="CF336" s="424"/>
      <c r="CG336" s="424"/>
      <c r="CH336" s="424"/>
      <c r="CI336" s="424"/>
      <c r="CJ336" s="422">
        <v>0</v>
      </c>
      <c r="CK336" s="422"/>
      <c r="CL336" s="422"/>
      <c r="CM336" s="422"/>
      <c r="CN336" s="422"/>
      <c r="CO336" s="422"/>
      <c r="CP336" s="422"/>
      <c r="CQ336" s="422"/>
      <c r="CR336" s="422"/>
      <c r="CS336" s="422"/>
      <c r="CT336" s="422"/>
      <c r="CU336" s="422"/>
      <c r="CV336" s="422"/>
      <c r="CW336" s="422"/>
      <c r="CX336" s="422"/>
      <c r="CY336" s="422"/>
      <c r="CZ336" s="422"/>
      <c r="DA336" s="422"/>
    </row>
    <row r="337" spans="1:105" s="124" customFormat="1" ht="14.25">
      <c r="A337" s="417"/>
      <c r="B337" s="417"/>
      <c r="C337" s="417"/>
      <c r="D337" s="417"/>
      <c r="E337" s="417"/>
      <c r="F337" s="417"/>
      <c r="G337" s="417"/>
      <c r="H337" s="438" t="s">
        <v>192</v>
      </c>
      <c r="I337" s="438"/>
      <c r="J337" s="438"/>
      <c r="K337" s="438"/>
      <c r="L337" s="438"/>
      <c r="M337" s="438"/>
      <c r="N337" s="438"/>
      <c r="O337" s="438"/>
      <c r="P337" s="438"/>
      <c r="Q337" s="438"/>
      <c r="R337" s="438"/>
      <c r="S337" s="438"/>
      <c r="T337" s="438"/>
      <c r="U337" s="438"/>
      <c r="V337" s="438"/>
      <c r="W337" s="438"/>
      <c r="X337" s="438"/>
      <c r="Y337" s="438"/>
      <c r="Z337" s="438"/>
      <c r="AA337" s="438"/>
      <c r="AB337" s="438"/>
      <c r="AC337" s="438"/>
      <c r="AD337" s="438"/>
      <c r="AE337" s="438"/>
      <c r="AF337" s="438"/>
      <c r="AG337" s="438"/>
      <c r="AH337" s="438"/>
      <c r="AI337" s="438"/>
      <c r="AJ337" s="438"/>
      <c r="AK337" s="438"/>
      <c r="AL337" s="438"/>
      <c r="AM337" s="438"/>
      <c r="AN337" s="438"/>
      <c r="AO337" s="438"/>
      <c r="AP337" s="438"/>
      <c r="AQ337" s="438"/>
      <c r="AR337" s="438"/>
      <c r="AS337" s="438"/>
      <c r="AT337" s="438"/>
      <c r="AU337" s="438"/>
      <c r="AV337" s="438"/>
      <c r="AW337" s="438"/>
      <c r="AX337" s="438"/>
      <c r="AY337" s="438"/>
      <c r="AZ337" s="438"/>
      <c r="BA337" s="438"/>
      <c r="BB337" s="438"/>
      <c r="BC337" s="438"/>
      <c r="BD337" s="417"/>
      <c r="BE337" s="417"/>
      <c r="BF337" s="417"/>
      <c r="BG337" s="417"/>
      <c r="BH337" s="417"/>
      <c r="BI337" s="417"/>
      <c r="BJ337" s="417"/>
      <c r="BK337" s="417"/>
      <c r="BL337" s="417"/>
      <c r="BM337" s="417"/>
      <c r="BN337" s="417"/>
      <c r="BO337" s="417"/>
      <c r="BP337" s="417"/>
      <c r="BQ337" s="417"/>
      <c r="BR337" s="417"/>
      <c r="BS337" s="417"/>
      <c r="BT337" s="430" t="s">
        <v>175</v>
      </c>
      <c r="BU337" s="430"/>
      <c r="BV337" s="430"/>
      <c r="BW337" s="430"/>
      <c r="BX337" s="430"/>
      <c r="BY337" s="430"/>
      <c r="BZ337" s="430"/>
      <c r="CA337" s="430"/>
      <c r="CB337" s="430"/>
      <c r="CC337" s="430"/>
      <c r="CD337" s="430"/>
      <c r="CE337" s="430"/>
      <c r="CF337" s="430"/>
      <c r="CG337" s="430"/>
      <c r="CH337" s="430"/>
      <c r="CI337" s="430"/>
      <c r="CJ337" s="439">
        <f>SUM(CJ334:CJ336)</f>
        <v>0</v>
      </c>
      <c r="CK337" s="439"/>
      <c r="CL337" s="439"/>
      <c r="CM337" s="439"/>
      <c r="CN337" s="439"/>
      <c r="CO337" s="439"/>
      <c r="CP337" s="439"/>
      <c r="CQ337" s="439"/>
      <c r="CR337" s="439"/>
      <c r="CS337" s="439"/>
      <c r="CT337" s="439"/>
      <c r="CU337" s="439"/>
      <c r="CV337" s="439"/>
      <c r="CW337" s="439"/>
      <c r="CX337" s="439"/>
      <c r="CY337" s="439"/>
      <c r="CZ337" s="439"/>
      <c r="DA337" s="439"/>
    </row>
    <row r="338" spans="1:105" s="124" customFormat="1" ht="14.25">
      <c r="A338" s="132"/>
      <c r="B338" s="132"/>
      <c r="C338" s="132"/>
      <c r="D338" s="132"/>
      <c r="E338" s="132"/>
      <c r="F338" s="132"/>
      <c r="G338" s="132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4"/>
      <c r="BE338" s="134"/>
      <c r="BF338" s="134"/>
      <c r="BG338" s="134"/>
      <c r="BH338" s="134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  <c r="CT338" s="134"/>
      <c r="CU338" s="134"/>
      <c r="CV338" s="134"/>
      <c r="CW338" s="134"/>
      <c r="CX338" s="134"/>
      <c r="CY338" s="134"/>
      <c r="CZ338" s="134"/>
      <c r="DA338" s="134"/>
    </row>
    <row r="339" spans="1:105" s="124" customFormat="1" ht="30.75" customHeight="1">
      <c r="A339" s="440" t="s">
        <v>361</v>
      </c>
      <c r="B339" s="440"/>
      <c r="C339" s="440"/>
      <c r="D339" s="440"/>
      <c r="E339" s="440"/>
      <c r="F339" s="440"/>
      <c r="G339" s="440"/>
      <c r="H339" s="440"/>
      <c r="I339" s="440"/>
      <c r="J339" s="440"/>
      <c r="K339" s="440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  <c r="Z339" s="440"/>
      <c r="AA339" s="440"/>
      <c r="AB339" s="440"/>
      <c r="AC339" s="440"/>
      <c r="AD339" s="440"/>
      <c r="AE339" s="440"/>
      <c r="AF339" s="440"/>
      <c r="AG339" s="440"/>
      <c r="AH339" s="440"/>
      <c r="AI339" s="440"/>
      <c r="AJ339" s="440"/>
      <c r="AK339" s="440"/>
      <c r="AL339" s="440"/>
      <c r="AM339" s="440"/>
      <c r="AN339" s="440"/>
      <c r="AO339" s="440"/>
      <c r="AP339" s="440"/>
      <c r="AQ339" s="440"/>
      <c r="AR339" s="440"/>
      <c r="AS339" s="440"/>
      <c r="AT339" s="440"/>
      <c r="AU339" s="440"/>
      <c r="AV339" s="440"/>
      <c r="AW339" s="440"/>
      <c r="AX339" s="440"/>
      <c r="AY339" s="440"/>
      <c r="AZ339" s="440"/>
      <c r="BA339" s="440"/>
      <c r="BB339" s="440"/>
      <c r="BC339" s="440"/>
      <c r="BD339" s="440"/>
      <c r="BE339" s="440"/>
      <c r="BF339" s="440"/>
      <c r="BG339" s="440"/>
      <c r="BH339" s="440"/>
      <c r="BI339" s="440"/>
      <c r="BJ339" s="440"/>
      <c r="BK339" s="440"/>
      <c r="BL339" s="440"/>
      <c r="BM339" s="440"/>
      <c r="BN339" s="440"/>
      <c r="BO339" s="440"/>
      <c r="BP339" s="440"/>
      <c r="BQ339" s="440"/>
      <c r="BR339" s="440"/>
      <c r="BS339" s="440"/>
      <c r="BT339" s="440"/>
      <c r="BU339" s="440"/>
      <c r="BV339" s="440"/>
      <c r="BW339" s="440"/>
      <c r="BX339" s="440"/>
      <c r="BY339" s="440"/>
      <c r="BZ339" s="440"/>
      <c r="CA339" s="440"/>
      <c r="CB339" s="440"/>
      <c r="CC339" s="440"/>
      <c r="CD339" s="440"/>
      <c r="CE339" s="440"/>
      <c r="CF339" s="440"/>
      <c r="CG339" s="440"/>
      <c r="CH339" s="440"/>
      <c r="CI339" s="440"/>
      <c r="CJ339" s="440"/>
      <c r="CK339" s="440"/>
      <c r="CL339" s="440"/>
      <c r="CM339" s="440"/>
      <c r="CN339" s="440"/>
      <c r="CO339" s="440"/>
      <c r="CP339" s="440"/>
      <c r="CQ339" s="440"/>
      <c r="CR339" s="440"/>
      <c r="CS339" s="440"/>
      <c r="CT339" s="440"/>
      <c r="CU339" s="440"/>
      <c r="CV339" s="440"/>
      <c r="CW339" s="440"/>
      <c r="CX339" s="440"/>
      <c r="CY339" s="440"/>
      <c r="CZ339" s="440"/>
      <c r="DA339" s="440"/>
    </row>
    <row r="340" spans="1:105" s="124" customFormat="1" ht="14.25">
      <c r="A340" s="132"/>
      <c r="B340" s="132"/>
      <c r="C340" s="132"/>
      <c r="D340" s="132"/>
      <c r="E340" s="132"/>
      <c r="F340" s="132"/>
      <c r="G340" s="132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  <c r="CT340" s="134"/>
      <c r="CU340" s="134"/>
      <c r="CV340" s="134"/>
      <c r="CW340" s="134"/>
      <c r="CX340" s="134"/>
      <c r="CY340" s="134"/>
      <c r="CZ340" s="134"/>
      <c r="DA340" s="134"/>
    </row>
    <row r="341" spans="1:105" s="124" customFormat="1" ht="14.25">
      <c r="A341" s="417" t="s">
        <v>42</v>
      </c>
      <c r="B341" s="417"/>
      <c r="C341" s="417"/>
      <c r="D341" s="417"/>
      <c r="E341" s="417"/>
      <c r="F341" s="417"/>
      <c r="G341" s="417"/>
      <c r="H341" s="418" t="s">
        <v>362</v>
      </c>
      <c r="I341" s="419"/>
      <c r="J341" s="419"/>
      <c r="K341" s="419"/>
      <c r="L341" s="419"/>
      <c r="M341" s="419"/>
      <c r="N341" s="419"/>
      <c r="O341" s="419"/>
      <c r="P341" s="419"/>
      <c r="Q341" s="419"/>
      <c r="R341" s="419"/>
      <c r="S341" s="419"/>
      <c r="T341" s="419"/>
      <c r="U341" s="419"/>
      <c r="V341" s="419"/>
      <c r="W341" s="419"/>
      <c r="X341" s="419"/>
      <c r="Y341" s="419"/>
      <c r="Z341" s="419"/>
      <c r="AA341" s="419"/>
      <c r="AB341" s="419"/>
      <c r="AC341" s="419"/>
      <c r="AD341" s="419"/>
      <c r="AE341" s="419"/>
      <c r="AF341" s="419"/>
      <c r="AG341" s="419"/>
      <c r="AH341" s="419"/>
      <c r="AI341" s="419"/>
      <c r="AJ341" s="419"/>
      <c r="AK341" s="419"/>
      <c r="AL341" s="419"/>
      <c r="AM341" s="419"/>
      <c r="AN341" s="419"/>
      <c r="AO341" s="419"/>
      <c r="AP341" s="419"/>
      <c r="AQ341" s="419"/>
      <c r="AR341" s="419"/>
      <c r="AS341" s="419"/>
      <c r="AT341" s="419"/>
      <c r="AU341" s="419"/>
      <c r="AV341" s="419"/>
      <c r="AW341" s="419"/>
      <c r="AX341" s="419"/>
      <c r="AY341" s="419"/>
      <c r="AZ341" s="419"/>
      <c r="BA341" s="419"/>
      <c r="BB341" s="419"/>
      <c r="BC341" s="420"/>
      <c r="BD341" s="444">
        <f>CJ341/BT341</f>
        <v>1396.6153846153845</v>
      </c>
      <c r="BE341" s="444"/>
      <c r="BF341" s="444"/>
      <c r="BG341" s="444"/>
      <c r="BH341" s="444"/>
      <c r="BI341" s="444"/>
      <c r="BJ341" s="444"/>
      <c r="BK341" s="444"/>
      <c r="BL341" s="444"/>
      <c r="BM341" s="444"/>
      <c r="BN341" s="444"/>
      <c r="BO341" s="444"/>
      <c r="BP341" s="444"/>
      <c r="BQ341" s="444"/>
      <c r="BR341" s="444"/>
      <c r="BS341" s="444"/>
      <c r="BT341" s="422">
        <v>65</v>
      </c>
      <c r="BU341" s="422"/>
      <c r="BV341" s="422"/>
      <c r="BW341" s="422"/>
      <c r="BX341" s="422"/>
      <c r="BY341" s="422"/>
      <c r="BZ341" s="422"/>
      <c r="CA341" s="422"/>
      <c r="CB341" s="422"/>
      <c r="CC341" s="422"/>
      <c r="CD341" s="422"/>
      <c r="CE341" s="422"/>
      <c r="CF341" s="422"/>
      <c r="CG341" s="422"/>
      <c r="CH341" s="422"/>
      <c r="CI341" s="422"/>
      <c r="CJ341" s="399">
        <v>90780</v>
      </c>
      <c r="CK341" s="399"/>
      <c r="CL341" s="399"/>
      <c r="CM341" s="399"/>
      <c r="CN341" s="399"/>
      <c r="CO341" s="399"/>
      <c r="CP341" s="399"/>
      <c r="CQ341" s="399"/>
      <c r="CR341" s="399"/>
      <c r="CS341" s="399"/>
      <c r="CT341" s="399"/>
      <c r="CU341" s="399"/>
      <c r="CV341" s="399"/>
      <c r="CW341" s="399"/>
      <c r="CX341" s="399"/>
      <c r="CY341" s="399"/>
      <c r="CZ341" s="399"/>
      <c r="DA341" s="399"/>
    </row>
    <row r="342" spans="1:105" s="131" customFormat="1" ht="14.25">
      <c r="A342" s="417" t="s">
        <v>214</v>
      </c>
      <c r="B342" s="417"/>
      <c r="C342" s="417"/>
      <c r="D342" s="417"/>
      <c r="E342" s="417"/>
      <c r="F342" s="417"/>
      <c r="G342" s="417"/>
      <c r="H342" s="418" t="s">
        <v>393</v>
      </c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19"/>
      <c r="AF342" s="419"/>
      <c r="AG342" s="419"/>
      <c r="AH342" s="419"/>
      <c r="AI342" s="419"/>
      <c r="AJ342" s="419"/>
      <c r="AK342" s="419"/>
      <c r="AL342" s="419"/>
      <c r="AM342" s="419"/>
      <c r="AN342" s="419"/>
      <c r="AO342" s="419"/>
      <c r="AP342" s="419"/>
      <c r="AQ342" s="419"/>
      <c r="AR342" s="419"/>
      <c r="AS342" s="419"/>
      <c r="AT342" s="419"/>
      <c r="AU342" s="419"/>
      <c r="AV342" s="419"/>
      <c r="AW342" s="419"/>
      <c r="AX342" s="419"/>
      <c r="AY342" s="419"/>
      <c r="AZ342" s="419"/>
      <c r="BA342" s="419"/>
      <c r="BB342" s="419"/>
      <c r="BC342" s="420"/>
      <c r="BD342" s="421">
        <v>15</v>
      </c>
      <c r="BE342" s="421"/>
      <c r="BF342" s="421"/>
      <c r="BG342" s="421"/>
      <c r="BH342" s="421"/>
      <c r="BI342" s="421"/>
      <c r="BJ342" s="421"/>
      <c r="BK342" s="421"/>
      <c r="BL342" s="421"/>
      <c r="BM342" s="421"/>
      <c r="BN342" s="421"/>
      <c r="BO342" s="421"/>
      <c r="BP342" s="421"/>
      <c r="BQ342" s="421"/>
      <c r="BR342" s="421"/>
      <c r="BS342" s="421"/>
      <c r="BT342" s="422">
        <v>200</v>
      </c>
      <c r="BU342" s="422"/>
      <c r="BV342" s="422"/>
      <c r="BW342" s="422"/>
      <c r="BX342" s="422"/>
      <c r="BY342" s="422"/>
      <c r="BZ342" s="422"/>
      <c r="CA342" s="422"/>
      <c r="CB342" s="422"/>
      <c r="CC342" s="422"/>
      <c r="CD342" s="422"/>
      <c r="CE342" s="422"/>
      <c r="CF342" s="422"/>
      <c r="CG342" s="422"/>
      <c r="CH342" s="422"/>
      <c r="CI342" s="422"/>
      <c r="CJ342" s="399">
        <v>3000</v>
      </c>
      <c r="CK342" s="399"/>
      <c r="CL342" s="399"/>
      <c r="CM342" s="399"/>
      <c r="CN342" s="399"/>
      <c r="CO342" s="399"/>
      <c r="CP342" s="399"/>
      <c r="CQ342" s="399"/>
      <c r="CR342" s="399"/>
      <c r="CS342" s="399"/>
      <c r="CT342" s="399"/>
      <c r="CU342" s="399"/>
      <c r="CV342" s="399"/>
      <c r="CW342" s="399"/>
      <c r="CX342" s="399"/>
      <c r="CY342" s="399"/>
      <c r="CZ342" s="399"/>
      <c r="DA342" s="399"/>
    </row>
    <row r="343" spans="1:105" s="131" customFormat="1" ht="14.25">
      <c r="A343" s="417" t="s">
        <v>225</v>
      </c>
      <c r="B343" s="417"/>
      <c r="C343" s="417"/>
      <c r="D343" s="417"/>
      <c r="E343" s="417"/>
      <c r="F343" s="417"/>
      <c r="G343" s="417"/>
      <c r="H343" s="418" t="s">
        <v>394</v>
      </c>
      <c r="I343" s="419"/>
      <c r="J343" s="419"/>
      <c r="K343" s="419"/>
      <c r="L343" s="419"/>
      <c r="M343" s="419"/>
      <c r="N343" s="419"/>
      <c r="O343" s="419"/>
      <c r="P343" s="419"/>
      <c r="Q343" s="419"/>
      <c r="R343" s="419"/>
      <c r="S343" s="419"/>
      <c r="T343" s="419"/>
      <c r="U343" s="419"/>
      <c r="V343" s="419"/>
      <c r="W343" s="419"/>
      <c r="X343" s="419"/>
      <c r="Y343" s="419"/>
      <c r="Z343" s="419"/>
      <c r="AA343" s="419"/>
      <c r="AB343" s="419"/>
      <c r="AC343" s="419"/>
      <c r="AD343" s="419"/>
      <c r="AE343" s="419"/>
      <c r="AF343" s="419"/>
      <c r="AG343" s="419"/>
      <c r="AH343" s="419"/>
      <c r="AI343" s="419"/>
      <c r="AJ343" s="419"/>
      <c r="AK343" s="419"/>
      <c r="AL343" s="419"/>
      <c r="AM343" s="419"/>
      <c r="AN343" s="419"/>
      <c r="AO343" s="419"/>
      <c r="AP343" s="419"/>
      <c r="AQ343" s="419"/>
      <c r="AR343" s="419"/>
      <c r="AS343" s="419"/>
      <c r="AT343" s="419"/>
      <c r="AU343" s="419"/>
      <c r="AV343" s="419"/>
      <c r="AW343" s="419"/>
      <c r="AX343" s="419"/>
      <c r="AY343" s="419"/>
      <c r="AZ343" s="419"/>
      <c r="BA343" s="419"/>
      <c r="BB343" s="419"/>
      <c r="BC343" s="420"/>
      <c r="BD343" s="421">
        <v>13</v>
      </c>
      <c r="BE343" s="421"/>
      <c r="BF343" s="421"/>
      <c r="BG343" s="421"/>
      <c r="BH343" s="421"/>
      <c r="BI343" s="421"/>
      <c r="BJ343" s="421"/>
      <c r="BK343" s="421"/>
      <c r="BL343" s="421"/>
      <c r="BM343" s="421"/>
      <c r="BN343" s="421"/>
      <c r="BO343" s="421"/>
      <c r="BP343" s="421"/>
      <c r="BQ343" s="421"/>
      <c r="BR343" s="421"/>
      <c r="BS343" s="421"/>
      <c r="BT343" s="422">
        <v>1538.46</v>
      </c>
      <c r="BU343" s="422"/>
      <c r="BV343" s="422"/>
      <c r="BW343" s="422"/>
      <c r="BX343" s="422"/>
      <c r="BY343" s="422"/>
      <c r="BZ343" s="422"/>
      <c r="CA343" s="422"/>
      <c r="CB343" s="422"/>
      <c r="CC343" s="422"/>
      <c r="CD343" s="422"/>
      <c r="CE343" s="422"/>
      <c r="CF343" s="422"/>
      <c r="CG343" s="422"/>
      <c r="CH343" s="422"/>
      <c r="CI343" s="422"/>
      <c r="CJ343" s="399">
        <v>20000</v>
      </c>
      <c r="CK343" s="399"/>
      <c r="CL343" s="399"/>
      <c r="CM343" s="399"/>
      <c r="CN343" s="399"/>
      <c r="CO343" s="399"/>
      <c r="CP343" s="399"/>
      <c r="CQ343" s="399"/>
      <c r="CR343" s="399"/>
      <c r="CS343" s="399"/>
      <c r="CT343" s="399"/>
      <c r="CU343" s="399"/>
      <c r="CV343" s="399"/>
      <c r="CW343" s="399"/>
      <c r="CX343" s="399"/>
      <c r="CY343" s="399"/>
      <c r="CZ343" s="399"/>
      <c r="DA343" s="399"/>
    </row>
    <row r="344" spans="1:105" s="131" customFormat="1" ht="14.25">
      <c r="A344" s="417" t="s">
        <v>274</v>
      </c>
      <c r="B344" s="417"/>
      <c r="C344" s="417"/>
      <c r="D344" s="417"/>
      <c r="E344" s="417"/>
      <c r="F344" s="417"/>
      <c r="G344" s="417"/>
      <c r="H344" s="418" t="s">
        <v>415</v>
      </c>
      <c r="I344" s="419"/>
      <c r="J344" s="419"/>
      <c r="K344" s="419"/>
      <c r="L344" s="419"/>
      <c r="M344" s="419"/>
      <c r="N344" s="419"/>
      <c r="O344" s="419"/>
      <c r="P344" s="419"/>
      <c r="Q344" s="419"/>
      <c r="R344" s="419"/>
      <c r="S344" s="419"/>
      <c r="T344" s="419"/>
      <c r="U344" s="419"/>
      <c r="V344" s="419"/>
      <c r="W344" s="419"/>
      <c r="X344" s="419"/>
      <c r="Y344" s="419"/>
      <c r="Z344" s="419"/>
      <c r="AA344" s="419"/>
      <c r="AB344" s="419"/>
      <c r="AC344" s="419"/>
      <c r="AD344" s="419"/>
      <c r="AE344" s="419"/>
      <c r="AF344" s="419"/>
      <c r="AG344" s="419"/>
      <c r="AH344" s="419"/>
      <c r="AI344" s="419"/>
      <c r="AJ344" s="419"/>
      <c r="AK344" s="419"/>
      <c r="AL344" s="419"/>
      <c r="AM344" s="419"/>
      <c r="AN344" s="419"/>
      <c r="AO344" s="419"/>
      <c r="AP344" s="419"/>
      <c r="AQ344" s="419"/>
      <c r="AR344" s="419"/>
      <c r="AS344" s="419"/>
      <c r="AT344" s="419"/>
      <c r="AU344" s="419"/>
      <c r="AV344" s="419"/>
      <c r="AW344" s="419"/>
      <c r="AX344" s="419"/>
      <c r="AY344" s="419"/>
      <c r="AZ344" s="419"/>
      <c r="BA344" s="419"/>
      <c r="BB344" s="419"/>
      <c r="BC344" s="420"/>
      <c r="BD344" s="421">
        <v>1</v>
      </c>
      <c r="BE344" s="421"/>
      <c r="BF344" s="421"/>
      <c r="BG344" s="421"/>
      <c r="BH344" s="421"/>
      <c r="BI344" s="421"/>
      <c r="BJ344" s="421"/>
      <c r="BK344" s="421"/>
      <c r="BL344" s="421"/>
      <c r="BM344" s="421"/>
      <c r="BN344" s="421"/>
      <c r="BO344" s="421"/>
      <c r="BP344" s="421"/>
      <c r="BQ344" s="421"/>
      <c r="BR344" s="421"/>
      <c r="BS344" s="421"/>
      <c r="BT344" s="422">
        <f>CJ344</f>
        <v>23775</v>
      </c>
      <c r="BU344" s="422"/>
      <c r="BV344" s="422"/>
      <c r="BW344" s="422"/>
      <c r="BX344" s="422"/>
      <c r="BY344" s="422"/>
      <c r="BZ344" s="422"/>
      <c r="CA344" s="422"/>
      <c r="CB344" s="422"/>
      <c r="CC344" s="422"/>
      <c r="CD344" s="422"/>
      <c r="CE344" s="422"/>
      <c r="CF344" s="422"/>
      <c r="CG344" s="422"/>
      <c r="CH344" s="422"/>
      <c r="CI344" s="422"/>
      <c r="CJ344" s="399">
        <v>23775</v>
      </c>
      <c r="CK344" s="399"/>
      <c r="CL344" s="399"/>
      <c r="CM344" s="399"/>
      <c r="CN344" s="399"/>
      <c r="CO344" s="399"/>
      <c r="CP344" s="399"/>
      <c r="CQ344" s="399"/>
      <c r="CR344" s="399"/>
      <c r="CS344" s="399"/>
      <c r="CT344" s="399"/>
      <c r="CU344" s="399"/>
      <c r="CV344" s="399"/>
      <c r="CW344" s="399"/>
      <c r="CX344" s="399"/>
      <c r="CY344" s="399"/>
      <c r="CZ344" s="399"/>
      <c r="DA344" s="399"/>
    </row>
    <row r="345" spans="1:105" s="138" customFormat="1" ht="14.25">
      <c r="A345" s="417" t="s">
        <v>275</v>
      </c>
      <c r="B345" s="417"/>
      <c r="C345" s="417"/>
      <c r="D345" s="417"/>
      <c r="E345" s="417"/>
      <c r="F345" s="417"/>
      <c r="G345" s="417"/>
      <c r="H345" s="418" t="s">
        <v>407</v>
      </c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19"/>
      <c r="W345" s="419"/>
      <c r="X345" s="419"/>
      <c r="Y345" s="419"/>
      <c r="Z345" s="419"/>
      <c r="AA345" s="419"/>
      <c r="AB345" s="419"/>
      <c r="AC345" s="419"/>
      <c r="AD345" s="419"/>
      <c r="AE345" s="419"/>
      <c r="AF345" s="419"/>
      <c r="AG345" s="419"/>
      <c r="AH345" s="419"/>
      <c r="AI345" s="419"/>
      <c r="AJ345" s="419"/>
      <c r="AK345" s="419"/>
      <c r="AL345" s="419"/>
      <c r="AM345" s="419"/>
      <c r="AN345" s="419"/>
      <c r="AO345" s="419"/>
      <c r="AP345" s="419"/>
      <c r="AQ345" s="419"/>
      <c r="AR345" s="419"/>
      <c r="AS345" s="419"/>
      <c r="AT345" s="419"/>
      <c r="AU345" s="419"/>
      <c r="AV345" s="419"/>
      <c r="AW345" s="419"/>
      <c r="AX345" s="419"/>
      <c r="AY345" s="419"/>
      <c r="AZ345" s="419"/>
      <c r="BA345" s="419"/>
      <c r="BB345" s="419"/>
      <c r="BC345" s="420"/>
      <c r="BD345" s="421">
        <v>2</v>
      </c>
      <c r="BE345" s="421"/>
      <c r="BF345" s="421"/>
      <c r="BG345" s="421"/>
      <c r="BH345" s="421"/>
      <c r="BI345" s="421"/>
      <c r="BJ345" s="421"/>
      <c r="BK345" s="421"/>
      <c r="BL345" s="421"/>
      <c r="BM345" s="421"/>
      <c r="BN345" s="421"/>
      <c r="BO345" s="421"/>
      <c r="BP345" s="421"/>
      <c r="BQ345" s="421"/>
      <c r="BR345" s="421"/>
      <c r="BS345" s="421"/>
      <c r="BT345" s="422">
        <f>CJ345</f>
        <v>5959</v>
      </c>
      <c r="BU345" s="422"/>
      <c r="BV345" s="422"/>
      <c r="BW345" s="422"/>
      <c r="BX345" s="422"/>
      <c r="BY345" s="422"/>
      <c r="BZ345" s="422"/>
      <c r="CA345" s="422"/>
      <c r="CB345" s="422"/>
      <c r="CC345" s="422"/>
      <c r="CD345" s="422"/>
      <c r="CE345" s="422"/>
      <c r="CF345" s="422"/>
      <c r="CG345" s="422"/>
      <c r="CH345" s="422"/>
      <c r="CI345" s="422"/>
      <c r="CJ345" s="399">
        <v>5959</v>
      </c>
      <c r="CK345" s="399"/>
      <c r="CL345" s="399"/>
      <c r="CM345" s="399"/>
      <c r="CN345" s="399"/>
      <c r="CO345" s="399"/>
      <c r="CP345" s="399"/>
      <c r="CQ345" s="399"/>
      <c r="CR345" s="399"/>
      <c r="CS345" s="399"/>
      <c r="CT345" s="399"/>
      <c r="CU345" s="399"/>
      <c r="CV345" s="399"/>
      <c r="CW345" s="399"/>
      <c r="CX345" s="399"/>
      <c r="CY345" s="399"/>
      <c r="CZ345" s="399"/>
      <c r="DA345" s="399"/>
    </row>
    <row r="346" spans="1:105" s="138" customFormat="1" ht="14.25">
      <c r="A346" s="417" t="s">
        <v>276</v>
      </c>
      <c r="B346" s="417"/>
      <c r="C346" s="417"/>
      <c r="D346" s="417"/>
      <c r="E346" s="417"/>
      <c r="F346" s="417"/>
      <c r="G346" s="417"/>
      <c r="H346" s="418" t="s">
        <v>411</v>
      </c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  <c r="AG346" s="419"/>
      <c r="AH346" s="419"/>
      <c r="AI346" s="419"/>
      <c r="AJ346" s="419"/>
      <c r="AK346" s="419"/>
      <c r="AL346" s="419"/>
      <c r="AM346" s="419"/>
      <c r="AN346" s="419"/>
      <c r="AO346" s="419"/>
      <c r="AP346" s="419"/>
      <c r="AQ346" s="419"/>
      <c r="AR346" s="419"/>
      <c r="AS346" s="419"/>
      <c r="AT346" s="419"/>
      <c r="AU346" s="419"/>
      <c r="AV346" s="419"/>
      <c r="AW346" s="419"/>
      <c r="AX346" s="419"/>
      <c r="AY346" s="419"/>
      <c r="AZ346" s="419"/>
      <c r="BA346" s="419"/>
      <c r="BB346" s="419"/>
      <c r="BC346" s="420"/>
      <c r="BD346" s="421">
        <v>1</v>
      </c>
      <c r="BE346" s="421"/>
      <c r="BF346" s="421"/>
      <c r="BG346" s="421"/>
      <c r="BH346" s="421"/>
      <c r="BI346" s="421"/>
      <c r="BJ346" s="421"/>
      <c r="BK346" s="421"/>
      <c r="BL346" s="421"/>
      <c r="BM346" s="421"/>
      <c r="BN346" s="421"/>
      <c r="BO346" s="421"/>
      <c r="BP346" s="421"/>
      <c r="BQ346" s="421"/>
      <c r="BR346" s="421"/>
      <c r="BS346" s="421"/>
      <c r="BT346" s="422">
        <f>CJ346</f>
        <v>4830</v>
      </c>
      <c r="BU346" s="422"/>
      <c r="BV346" s="422"/>
      <c r="BW346" s="422"/>
      <c r="BX346" s="422"/>
      <c r="BY346" s="422"/>
      <c r="BZ346" s="422"/>
      <c r="CA346" s="422"/>
      <c r="CB346" s="422"/>
      <c r="CC346" s="422"/>
      <c r="CD346" s="422"/>
      <c r="CE346" s="422"/>
      <c r="CF346" s="422"/>
      <c r="CG346" s="422"/>
      <c r="CH346" s="422"/>
      <c r="CI346" s="422"/>
      <c r="CJ346" s="399">
        <v>4830</v>
      </c>
      <c r="CK346" s="399"/>
      <c r="CL346" s="399"/>
      <c r="CM346" s="399"/>
      <c r="CN346" s="399"/>
      <c r="CO346" s="399"/>
      <c r="CP346" s="399"/>
      <c r="CQ346" s="399"/>
      <c r="CR346" s="399"/>
      <c r="CS346" s="399"/>
      <c r="CT346" s="399"/>
      <c r="CU346" s="399"/>
      <c r="CV346" s="399"/>
      <c r="CW346" s="399"/>
      <c r="CX346" s="399"/>
      <c r="CY346" s="399"/>
      <c r="CZ346" s="399"/>
      <c r="DA346" s="399"/>
    </row>
    <row r="347" spans="1:105" s="124" customFormat="1" ht="14.25">
      <c r="A347" s="417" t="s">
        <v>341</v>
      </c>
      <c r="B347" s="417"/>
      <c r="C347" s="417"/>
      <c r="D347" s="417"/>
      <c r="E347" s="417"/>
      <c r="F347" s="417"/>
      <c r="G347" s="417"/>
      <c r="H347" s="421"/>
      <c r="I347" s="421"/>
      <c r="J347" s="421"/>
      <c r="K347" s="421"/>
      <c r="L347" s="421"/>
      <c r="M347" s="421"/>
      <c r="N347" s="421"/>
      <c r="O347" s="421"/>
      <c r="P347" s="421"/>
      <c r="Q347" s="421"/>
      <c r="R347" s="421"/>
      <c r="S347" s="421"/>
      <c r="T347" s="421"/>
      <c r="U347" s="421"/>
      <c r="V347" s="421"/>
      <c r="W347" s="421"/>
      <c r="X347" s="421"/>
      <c r="Y347" s="421"/>
      <c r="Z347" s="421"/>
      <c r="AA347" s="421"/>
      <c r="AB347" s="421"/>
      <c r="AC347" s="421"/>
      <c r="AD347" s="421"/>
      <c r="AE347" s="421"/>
      <c r="AF347" s="421"/>
      <c r="AG347" s="421"/>
      <c r="AH347" s="421"/>
      <c r="AI347" s="421"/>
      <c r="AJ347" s="421"/>
      <c r="AK347" s="421"/>
      <c r="AL347" s="421"/>
      <c r="AM347" s="421"/>
      <c r="AN347" s="421"/>
      <c r="AO347" s="421"/>
      <c r="AP347" s="421"/>
      <c r="AQ347" s="421"/>
      <c r="AR347" s="421"/>
      <c r="AS347" s="421"/>
      <c r="AT347" s="421"/>
      <c r="AU347" s="421"/>
      <c r="AV347" s="421"/>
      <c r="AW347" s="421"/>
      <c r="AX347" s="421"/>
      <c r="AY347" s="421"/>
      <c r="AZ347" s="421"/>
      <c r="BA347" s="421"/>
      <c r="BB347" s="421"/>
      <c r="BC347" s="421"/>
      <c r="BD347" s="421"/>
      <c r="BE347" s="421"/>
      <c r="BF347" s="421"/>
      <c r="BG347" s="421"/>
      <c r="BH347" s="421"/>
      <c r="BI347" s="421"/>
      <c r="BJ347" s="421"/>
      <c r="BK347" s="421"/>
      <c r="BL347" s="421"/>
      <c r="BM347" s="421"/>
      <c r="BN347" s="421"/>
      <c r="BO347" s="421"/>
      <c r="BP347" s="421"/>
      <c r="BQ347" s="421"/>
      <c r="BR347" s="421"/>
      <c r="BS347" s="421"/>
      <c r="BT347" s="424"/>
      <c r="BU347" s="424"/>
      <c r="BV347" s="424"/>
      <c r="BW347" s="424"/>
      <c r="BX347" s="424"/>
      <c r="BY347" s="424"/>
      <c r="BZ347" s="424"/>
      <c r="CA347" s="424"/>
      <c r="CB347" s="424"/>
      <c r="CC347" s="424"/>
      <c r="CD347" s="424"/>
      <c r="CE347" s="424"/>
      <c r="CF347" s="424"/>
      <c r="CG347" s="424"/>
      <c r="CH347" s="424"/>
      <c r="CI347" s="424"/>
      <c r="CJ347" s="422"/>
      <c r="CK347" s="422"/>
      <c r="CL347" s="422"/>
      <c r="CM347" s="422"/>
      <c r="CN347" s="422"/>
      <c r="CO347" s="422"/>
      <c r="CP347" s="422"/>
      <c r="CQ347" s="422"/>
      <c r="CR347" s="422"/>
      <c r="CS347" s="422"/>
      <c r="CT347" s="422"/>
      <c r="CU347" s="422"/>
      <c r="CV347" s="422"/>
      <c r="CW347" s="422"/>
      <c r="CX347" s="422"/>
      <c r="CY347" s="422"/>
      <c r="CZ347" s="422"/>
      <c r="DA347" s="422"/>
    </row>
    <row r="348" spans="1:105" s="124" customFormat="1" ht="14.25">
      <c r="A348" s="417"/>
      <c r="B348" s="417"/>
      <c r="C348" s="417"/>
      <c r="D348" s="417"/>
      <c r="E348" s="417"/>
      <c r="F348" s="417"/>
      <c r="G348" s="417"/>
      <c r="H348" s="443" t="s">
        <v>192</v>
      </c>
      <c r="I348" s="427"/>
      <c r="J348" s="427"/>
      <c r="K348" s="427"/>
      <c r="L348" s="427"/>
      <c r="M348" s="427"/>
      <c r="N348" s="427"/>
      <c r="O348" s="427"/>
      <c r="P348" s="427"/>
      <c r="Q348" s="427"/>
      <c r="R348" s="427"/>
      <c r="S348" s="427"/>
      <c r="T348" s="427"/>
      <c r="U348" s="427"/>
      <c r="V348" s="427"/>
      <c r="W348" s="427"/>
      <c r="X348" s="427"/>
      <c r="Y348" s="427"/>
      <c r="Z348" s="427"/>
      <c r="AA348" s="427"/>
      <c r="AB348" s="427"/>
      <c r="AC348" s="427"/>
      <c r="AD348" s="427"/>
      <c r="AE348" s="427"/>
      <c r="AF348" s="427"/>
      <c r="AG348" s="427"/>
      <c r="AH348" s="427"/>
      <c r="AI348" s="427"/>
      <c r="AJ348" s="427"/>
      <c r="AK348" s="427"/>
      <c r="AL348" s="427"/>
      <c r="AM348" s="427"/>
      <c r="AN348" s="427"/>
      <c r="AO348" s="427"/>
      <c r="AP348" s="427"/>
      <c r="AQ348" s="427"/>
      <c r="AR348" s="427"/>
      <c r="AS348" s="427"/>
      <c r="AT348" s="427"/>
      <c r="AU348" s="427"/>
      <c r="AV348" s="427"/>
      <c r="AW348" s="427"/>
      <c r="AX348" s="427"/>
      <c r="AY348" s="427"/>
      <c r="AZ348" s="427"/>
      <c r="BA348" s="427"/>
      <c r="BB348" s="427"/>
      <c r="BC348" s="428"/>
      <c r="BD348" s="421"/>
      <c r="BE348" s="421"/>
      <c r="BF348" s="421"/>
      <c r="BG348" s="421"/>
      <c r="BH348" s="421"/>
      <c r="BI348" s="421"/>
      <c r="BJ348" s="421"/>
      <c r="BK348" s="421"/>
      <c r="BL348" s="421"/>
      <c r="BM348" s="421"/>
      <c r="BN348" s="421"/>
      <c r="BO348" s="421"/>
      <c r="BP348" s="421"/>
      <c r="BQ348" s="421"/>
      <c r="BR348" s="421"/>
      <c r="BS348" s="421"/>
      <c r="BT348" s="430" t="s">
        <v>175</v>
      </c>
      <c r="BU348" s="430"/>
      <c r="BV348" s="430"/>
      <c r="BW348" s="430"/>
      <c r="BX348" s="430"/>
      <c r="BY348" s="430"/>
      <c r="BZ348" s="430"/>
      <c r="CA348" s="430"/>
      <c r="CB348" s="430"/>
      <c r="CC348" s="430"/>
      <c r="CD348" s="430"/>
      <c r="CE348" s="430"/>
      <c r="CF348" s="430"/>
      <c r="CG348" s="430"/>
      <c r="CH348" s="430"/>
      <c r="CI348" s="430"/>
      <c r="CJ348" s="439">
        <f>SUM(CJ341:CJ347)</f>
        <v>148344</v>
      </c>
      <c r="CK348" s="439"/>
      <c r="CL348" s="439"/>
      <c r="CM348" s="439"/>
      <c r="CN348" s="439"/>
      <c r="CO348" s="439"/>
      <c r="CP348" s="439"/>
      <c r="CQ348" s="439"/>
      <c r="CR348" s="439"/>
      <c r="CS348" s="439"/>
      <c r="CT348" s="439"/>
      <c r="CU348" s="439"/>
      <c r="CV348" s="439"/>
      <c r="CW348" s="439"/>
      <c r="CX348" s="439"/>
      <c r="CY348" s="439"/>
      <c r="CZ348" s="439"/>
      <c r="DA348" s="439"/>
    </row>
    <row r="349" spans="1:105" s="124" customFormat="1" ht="14.25">
      <c r="A349" s="132"/>
      <c r="B349" s="132"/>
      <c r="C349" s="132"/>
      <c r="D349" s="132"/>
      <c r="E349" s="132"/>
      <c r="F349" s="132"/>
      <c r="G349" s="132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</row>
    <row r="350" spans="1:105" s="124" customFormat="1" ht="30.75" customHeight="1">
      <c r="A350" s="440" t="s">
        <v>363</v>
      </c>
      <c r="B350" s="440"/>
      <c r="C350" s="440"/>
      <c r="D350" s="440"/>
      <c r="E350" s="440"/>
      <c r="F350" s="440"/>
      <c r="G350" s="440"/>
      <c r="H350" s="440"/>
      <c r="I350" s="440"/>
      <c r="J350" s="440"/>
      <c r="K350" s="440"/>
      <c r="L350" s="440"/>
      <c r="M350" s="440"/>
      <c r="N350" s="440"/>
      <c r="O350" s="440"/>
      <c r="P350" s="440"/>
      <c r="Q350" s="440"/>
      <c r="R350" s="440"/>
      <c r="S350" s="440"/>
      <c r="T350" s="440"/>
      <c r="U350" s="440"/>
      <c r="V350" s="440"/>
      <c r="W350" s="440"/>
      <c r="X350" s="440"/>
      <c r="Y350" s="440"/>
      <c r="Z350" s="440"/>
      <c r="AA350" s="440"/>
      <c r="AB350" s="440"/>
      <c r="AC350" s="440"/>
      <c r="AD350" s="440"/>
      <c r="AE350" s="440"/>
      <c r="AF350" s="440"/>
      <c r="AG350" s="440"/>
      <c r="AH350" s="440"/>
      <c r="AI350" s="440"/>
      <c r="AJ350" s="440"/>
      <c r="AK350" s="440"/>
      <c r="AL350" s="440"/>
      <c r="AM350" s="440"/>
      <c r="AN350" s="440"/>
      <c r="AO350" s="440"/>
      <c r="AP350" s="440"/>
      <c r="AQ350" s="440"/>
      <c r="AR350" s="440"/>
      <c r="AS350" s="440"/>
      <c r="AT350" s="440"/>
      <c r="AU350" s="440"/>
      <c r="AV350" s="440"/>
      <c r="AW350" s="440"/>
      <c r="AX350" s="440"/>
      <c r="AY350" s="440"/>
      <c r="AZ350" s="440"/>
      <c r="BA350" s="440"/>
      <c r="BB350" s="440"/>
      <c r="BC350" s="440"/>
      <c r="BD350" s="440"/>
      <c r="BE350" s="440"/>
      <c r="BF350" s="440"/>
      <c r="BG350" s="440"/>
      <c r="BH350" s="440"/>
      <c r="BI350" s="440"/>
      <c r="BJ350" s="440"/>
      <c r="BK350" s="440"/>
      <c r="BL350" s="440"/>
      <c r="BM350" s="440"/>
      <c r="BN350" s="440"/>
      <c r="BO350" s="440"/>
      <c r="BP350" s="440"/>
      <c r="BQ350" s="440"/>
      <c r="BR350" s="440"/>
      <c r="BS350" s="440"/>
      <c r="BT350" s="440"/>
      <c r="BU350" s="440"/>
      <c r="BV350" s="440"/>
      <c r="BW350" s="440"/>
      <c r="BX350" s="440"/>
      <c r="BY350" s="440"/>
      <c r="BZ350" s="440"/>
      <c r="CA350" s="440"/>
      <c r="CB350" s="440"/>
      <c r="CC350" s="440"/>
      <c r="CD350" s="440"/>
      <c r="CE350" s="440"/>
      <c r="CF350" s="440"/>
      <c r="CG350" s="440"/>
      <c r="CH350" s="440"/>
      <c r="CI350" s="440"/>
      <c r="CJ350" s="440"/>
      <c r="CK350" s="440"/>
      <c r="CL350" s="440"/>
      <c r="CM350" s="440"/>
      <c r="CN350" s="440"/>
      <c r="CO350" s="440"/>
      <c r="CP350" s="440"/>
      <c r="CQ350" s="440"/>
      <c r="CR350" s="440"/>
      <c r="CS350" s="440"/>
      <c r="CT350" s="440"/>
      <c r="CU350" s="440"/>
      <c r="CV350" s="440"/>
      <c r="CW350" s="440"/>
      <c r="CX350" s="440"/>
      <c r="CY350" s="440"/>
      <c r="CZ350" s="440"/>
      <c r="DA350" s="440"/>
    </row>
    <row r="351" spans="1:105" s="124" customFormat="1" ht="14.25">
      <c r="A351" s="132"/>
      <c r="B351" s="132"/>
      <c r="C351" s="132"/>
      <c r="D351" s="132"/>
      <c r="E351" s="132"/>
      <c r="F351" s="132"/>
      <c r="G351" s="132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  <c r="CT351" s="134"/>
      <c r="CU351" s="134"/>
      <c r="CV351" s="134"/>
      <c r="CW351" s="134"/>
      <c r="CX351" s="134"/>
      <c r="CY351" s="134"/>
      <c r="CZ351" s="134"/>
      <c r="DA351" s="134"/>
    </row>
    <row r="352" spans="1:105" s="124" customFormat="1" ht="14.25">
      <c r="A352" s="417" t="s">
        <v>42</v>
      </c>
      <c r="B352" s="417"/>
      <c r="C352" s="417"/>
      <c r="D352" s="417"/>
      <c r="E352" s="417"/>
      <c r="F352" s="417"/>
      <c r="G352" s="417"/>
      <c r="H352" s="421"/>
      <c r="I352" s="421"/>
      <c r="J352" s="421"/>
      <c r="K352" s="421"/>
      <c r="L352" s="421"/>
      <c r="M352" s="421"/>
      <c r="N352" s="421"/>
      <c r="O352" s="421"/>
      <c r="P352" s="421"/>
      <c r="Q352" s="421"/>
      <c r="R352" s="421"/>
      <c r="S352" s="421"/>
      <c r="T352" s="421"/>
      <c r="U352" s="421"/>
      <c r="V352" s="421"/>
      <c r="W352" s="421"/>
      <c r="X352" s="421"/>
      <c r="Y352" s="421"/>
      <c r="Z352" s="421"/>
      <c r="AA352" s="421"/>
      <c r="AB352" s="421"/>
      <c r="AC352" s="421"/>
      <c r="AD352" s="421"/>
      <c r="AE352" s="421"/>
      <c r="AF352" s="421"/>
      <c r="AG352" s="421"/>
      <c r="AH352" s="421"/>
      <c r="AI352" s="421"/>
      <c r="AJ352" s="421"/>
      <c r="AK352" s="421"/>
      <c r="AL352" s="421"/>
      <c r="AM352" s="421"/>
      <c r="AN352" s="421"/>
      <c r="AO352" s="421"/>
      <c r="AP352" s="421"/>
      <c r="AQ352" s="421"/>
      <c r="AR352" s="421"/>
      <c r="AS352" s="421"/>
      <c r="AT352" s="421"/>
      <c r="AU352" s="421"/>
      <c r="AV352" s="421"/>
      <c r="AW352" s="421"/>
      <c r="AX352" s="421"/>
      <c r="AY352" s="421"/>
      <c r="AZ352" s="421"/>
      <c r="BA352" s="421"/>
      <c r="BB352" s="421"/>
      <c r="BC352" s="421"/>
      <c r="BD352" s="421"/>
      <c r="BE352" s="421"/>
      <c r="BF352" s="421"/>
      <c r="BG352" s="421"/>
      <c r="BH352" s="421"/>
      <c r="BI352" s="421"/>
      <c r="BJ352" s="421"/>
      <c r="BK352" s="421"/>
      <c r="BL352" s="421"/>
      <c r="BM352" s="421"/>
      <c r="BN352" s="421"/>
      <c r="BO352" s="421"/>
      <c r="BP352" s="421"/>
      <c r="BQ352" s="421"/>
      <c r="BR352" s="421"/>
      <c r="BS352" s="421"/>
      <c r="BT352" s="424"/>
      <c r="BU352" s="424"/>
      <c r="BV352" s="424"/>
      <c r="BW352" s="424"/>
      <c r="BX352" s="424"/>
      <c r="BY352" s="424"/>
      <c r="BZ352" s="424"/>
      <c r="CA352" s="424"/>
      <c r="CB352" s="424"/>
      <c r="CC352" s="424"/>
      <c r="CD352" s="424"/>
      <c r="CE352" s="424"/>
      <c r="CF352" s="424"/>
      <c r="CG352" s="424"/>
      <c r="CH352" s="424"/>
      <c r="CI352" s="424"/>
      <c r="CJ352" s="422"/>
      <c r="CK352" s="422"/>
      <c r="CL352" s="422"/>
      <c r="CM352" s="422"/>
      <c r="CN352" s="422"/>
      <c r="CO352" s="422"/>
      <c r="CP352" s="422"/>
      <c r="CQ352" s="422"/>
      <c r="CR352" s="422"/>
      <c r="CS352" s="422"/>
      <c r="CT352" s="422"/>
      <c r="CU352" s="422"/>
      <c r="CV352" s="422"/>
      <c r="CW352" s="422"/>
      <c r="CX352" s="422"/>
      <c r="CY352" s="422"/>
      <c r="CZ352" s="422"/>
      <c r="DA352" s="422"/>
    </row>
    <row r="353" spans="1:105" s="124" customFormat="1" ht="14.25">
      <c r="A353" s="417" t="s">
        <v>341</v>
      </c>
      <c r="B353" s="417"/>
      <c r="C353" s="417"/>
      <c r="D353" s="417"/>
      <c r="E353" s="417"/>
      <c r="F353" s="417"/>
      <c r="G353" s="417"/>
      <c r="H353" s="421"/>
      <c r="I353" s="421"/>
      <c r="J353" s="421"/>
      <c r="K353" s="421"/>
      <c r="L353" s="421"/>
      <c r="M353" s="421"/>
      <c r="N353" s="421"/>
      <c r="O353" s="421"/>
      <c r="P353" s="421"/>
      <c r="Q353" s="421"/>
      <c r="R353" s="421"/>
      <c r="S353" s="421"/>
      <c r="T353" s="421"/>
      <c r="U353" s="421"/>
      <c r="V353" s="421"/>
      <c r="W353" s="421"/>
      <c r="X353" s="421"/>
      <c r="Y353" s="421"/>
      <c r="Z353" s="421"/>
      <c r="AA353" s="421"/>
      <c r="AB353" s="421"/>
      <c r="AC353" s="421"/>
      <c r="AD353" s="421"/>
      <c r="AE353" s="421"/>
      <c r="AF353" s="421"/>
      <c r="AG353" s="421"/>
      <c r="AH353" s="421"/>
      <c r="AI353" s="421"/>
      <c r="AJ353" s="421"/>
      <c r="AK353" s="421"/>
      <c r="AL353" s="421"/>
      <c r="AM353" s="421"/>
      <c r="AN353" s="421"/>
      <c r="AO353" s="421"/>
      <c r="AP353" s="421"/>
      <c r="AQ353" s="421"/>
      <c r="AR353" s="421"/>
      <c r="AS353" s="421"/>
      <c r="AT353" s="421"/>
      <c r="AU353" s="421"/>
      <c r="AV353" s="421"/>
      <c r="AW353" s="421"/>
      <c r="AX353" s="421"/>
      <c r="AY353" s="421"/>
      <c r="AZ353" s="421"/>
      <c r="BA353" s="421"/>
      <c r="BB353" s="421"/>
      <c r="BC353" s="421"/>
      <c r="BD353" s="421"/>
      <c r="BE353" s="421"/>
      <c r="BF353" s="421"/>
      <c r="BG353" s="421"/>
      <c r="BH353" s="421"/>
      <c r="BI353" s="421"/>
      <c r="BJ353" s="421"/>
      <c r="BK353" s="421"/>
      <c r="BL353" s="421"/>
      <c r="BM353" s="421"/>
      <c r="BN353" s="421"/>
      <c r="BO353" s="421"/>
      <c r="BP353" s="421"/>
      <c r="BQ353" s="421"/>
      <c r="BR353" s="421"/>
      <c r="BS353" s="421"/>
      <c r="BT353" s="424"/>
      <c r="BU353" s="424"/>
      <c r="BV353" s="424"/>
      <c r="BW353" s="424"/>
      <c r="BX353" s="424"/>
      <c r="BY353" s="424"/>
      <c r="BZ353" s="424"/>
      <c r="CA353" s="424"/>
      <c r="CB353" s="424"/>
      <c r="CC353" s="424"/>
      <c r="CD353" s="424"/>
      <c r="CE353" s="424"/>
      <c r="CF353" s="424"/>
      <c r="CG353" s="424"/>
      <c r="CH353" s="424"/>
      <c r="CI353" s="424"/>
      <c r="CJ353" s="422"/>
      <c r="CK353" s="422"/>
      <c r="CL353" s="422"/>
      <c r="CM353" s="422"/>
      <c r="CN353" s="422"/>
      <c r="CO353" s="422"/>
      <c r="CP353" s="422"/>
      <c r="CQ353" s="422"/>
      <c r="CR353" s="422"/>
      <c r="CS353" s="422"/>
      <c r="CT353" s="422"/>
      <c r="CU353" s="422"/>
      <c r="CV353" s="422"/>
      <c r="CW353" s="422"/>
      <c r="CX353" s="422"/>
      <c r="CY353" s="422"/>
      <c r="CZ353" s="422"/>
      <c r="DA353" s="422"/>
    </row>
    <row r="354" spans="1:105" s="124" customFormat="1" ht="14.25">
      <c r="A354" s="417"/>
      <c r="B354" s="417"/>
      <c r="C354" s="417"/>
      <c r="D354" s="417"/>
      <c r="E354" s="417"/>
      <c r="F354" s="417"/>
      <c r="G354" s="417"/>
      <c r="H354" s="438" t="s">
        <v>192</v>
      </c>
      <c r="I354" s="438"/>
      <c r="J354" s="438"/>
      <c r="K354" s="438"/>
      <c r="L354" s="438"/>
      <c r="M354" s="438"/>
      <c r="N354" s="438"/>
      <c r="O354" s="438"/>
      <c r="P354" s="438"/>
      <c r="Q354" s="438"/>
      <c r="R354" s="438"/>
      <c r="S354" s="438"/>
      <c r="T354" s="438"/>
      <c r="U354" s="438"/>
      <c r="V354" s="438"/>
      <c r="W354" s="438"/>
      <c r="X354" s="438"/>
      <c r="Y354" s="438"/>
      <c r="Z354" s="438"/>
      <c r="AA354" s="438"/>
      <c r="AB354" s="438"/>
      <c r="AC354" s="438"/>
      <c r="AD354" s="438"/>
      <c r="AE354" s="438"/>
      <c r="AF354" s="438"/>
      <c r="AG354" s="438"/>
      <c r="AH354" s="438"/>
      <c r="AI354" s="438"/>
      <c r="AJ354" s="438"/>
      <c r="AK354" s="438"/>
      <c r="AL354" s="438"/>
      <c r="AM354" s="438"/>
      <c r="AN354" s="438"/>
      <c r="AO354" s="438"/>
      <c r="AP354" s="438"/>
      <c r="AQ354" s="438"/>
      <c r="AR354" s="438"/>
      <c r="AS354" s="438"/>
      <c r="AT354" s="438"/>
      <c r="AU354" s="438"/>
      <c r="AV354" s="438"/>
      <c r="AW354" s="438"/>
      <c r="AX354" s="438"/>
      <c r="AY354" s="438"/>
      <c r="AZ354" s="438"/>
      <c r="BA354" s="438"/>
      <c r="BB354" s="438"/>
      <c r="BC354" s="438"/>
      <c r="BD354" s="441"/>
      <c r="BE354" s="441"/>
      <c r="BF354" s="441"/>
      <c r="BG354" s="441"/>
      <c r="BH354" s="441"/>
      <c r="BI354" s="441"/>
      <c r="BJ354" s="441"/>
      <c r="BK354" s="441"/>
      <c r="BL354" s="441"/>
      <c r="BM354" s="441"/>
      <c r="BN354" s="441"/>
      <c r="BO354" s="441"/>
      <c r="BP354" s="441"/>
      <c r="BQ354" s="441"/>
      <c r="BR354" s="441"/>
      <c r="BS354" s="442"/>
      <c r="BT354" s="430" t="s">
        <v>175</v>
      </c>
      <c r="BU354" s="430"/>
      <c r="BV354" s="430"/>
      <c r="BW354" s="430"/>
      <c r="BX354" s="430"/>
      <c r="BY354" s="430"/>
      <c r="BZ354" s="430"/>
      <c r="CA354" s="430"/>
      <c r="CB354" s="430"/>
      <c r="CC354" s="430"/>
      <c r="CD354" s="430"/>
      <c r="CE354" s="430"/>
      <c r="CF354" s="430"/>
      <c r="CG354" s="430"/>
      <c r="CH354" s="430"/>
      <c r="CI354" s="430"/>
      <c r="CJ354" s="439">
        <f>SUM(CJ352:CJ353)</f>
        <v>0</v>
      </c>
      <c r="CK354" s="439"/>
      <c r="CL354" s="439"/>
      <c r="CM354" s="439"/>
      <c r="CN354" s="439"/>
      <c r="CO354" s="439"/>
      <c r="CP354" s="439"/>
      <c r="CQ354" s="439"/>
      <c r="CR354" s="439"/>
      <c r="CS354" s="439"/>
      <c r="CT354" s="439"/>
      <c r="CU354" s="439"/>
      <c r="CV354" s="439"/>
      <c r="CW354" s="439"/>
      <c r="CX354" s="439"/>
      <c r="CY354" s="439"/>
      <c r="CZ354" s="439"/>
      <c r="DA354" s="439"/>
    </row>
    <row r="355" spans="1:105" s="124" customFormat="1" ht="14.25">
      <c r="A355" s="132"/>
      <c r="B355" s="132"/>
      <c r="C355" s="132"/>
      <c r="D355" s="132"/>
      <c r="E355" s="132"/>
      <c r="F355" s="132"/>
      <c r="G355" s="132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</row>
    <row r="356" spans="1:105" s="124" customFormat="1" ht="29.25" customHeight="1">
      <c r="A356" s="440" t="s">
        <v>364</v>
      </c>
      <c r="B356" s="440"/>
      <c r="C356" s="440"/>
      <c r="D356" s="440"/>
      <c r="E356" s="440"/>
      <c r="F356" s="440"/>
      <c r="G356" s="440"/>
      <c r="H356" s="440"/>
      <c r="I356" s="440"/>
      <c r="J356" s="440"/>
      <c r="K356" s="440"/>
      <c r="L356" s="440"/>
      <c r="M356" s="440"/>
      <c r="N356" s="440"/>
      <c r="O356" s="440"/>
      <c r="P356" s="440"/>
      <c r="Q356" s="440"/>
      <c r="R356" s="440"/>
      <c r="S356" s="440"/>
      <c r="T356" s="440"/>
      <c r="U356" s="440"/>
      <c r="V356" s="440"/>
      <c r="W356" s="440"/>
      <c r="X356" s="440"/>
      <c r="Y356" s="440"/>
      <c r="Z356" s="440"/>
      <c r="AA356" s="440"/>
      <c r="AB356" s="440"/>
      <c r="AC356" s="440"/>
      <c r="AD356" s="440"/>
      <c r="AE356" s="440"/>
      <c r="AF356" s="440"/>
      <c r="AG356" s="440"/>
      <c r="AH356" s="440"/>
      <c r="AI356" s="440"/>
      <c r="AJ356" s="440"/>
      <c r="AK356" s="440"/>
      <c r="AL356" s="440"/>
      <c r="AM356" s="440"/>
      <c r="AN356" s="440"/>
      <c r="AO356" s="440"/>
      <c r="AP356" s="440"/>
      <c r="AQ356" s="440"/>
      <c r="AR356" s="440"/>
      <c r="AS356" s="440"/>
      <c r="AT356" s="440"/>
      <c r="AU356" s="440"/>
      <c r="AV356" s="440"/>
      <c r="AW356" s="440"/>
      <c r="AX356" s="440"/>
      <c r="AY356" s="440"/>
      <c r="AZ356" s="440"/>
      <c r="BA356" s="440"/>
      <c r="BB356" s="440"/>
      <c r="BC356" s="440"/>
      <c r="BD356" s="440"/>
      <c r="BE356" s="440"/>
      <c r="BF356" s="440"/>
      <c r="BG356" s="440"/>
      <c r="BH356" s="440"/>
      <c r="BI356" s="440"/>
      <c r="BJ356" s="440"/>
      <c r="BK356" s="440"/>
      <c r="BL356" s="440"/>
      <c r="BM356" s="440"/>
      <c r="BN356" s="440"/>
      <c r="BO356" s="440"/>
      <c r="BP356" s="440"/>
      <c r="BQ356" s="440"/>
      <c r="BR356" s="440"/>
      <c r="BS356" s="440"/>
      <c r="BT356" s="440"/>
      <c r="BU356" s="440"/>
      <c r="BV356" s="440"/>
      <c r="BW356" s="440"/>
      <c r="BX356" s="440"/>
      <c r="BY356" s="440"/>
      <c r="BZ356" s="440"/>
      <c r="CA356" s="440"/>
      <c r="CB356" s="440"/>
      <c r="CC356" s="440"/>
      <c r="CD356" s="440"/>
      <c r="CE356" s="440"/>
      <c r="CF356" s="440"/>
      <c r="CG356" s="440"/>
      <c r="CH356" s="440"/>
      <c r="CI356" s="440"/>
      <c r="CJ356" s="440"/>
      <c r="CK356" s="440"/>
      <c r="CL356" s="440"/>
      <c r="CM356" s="440"/>
      <c r="CN356" s="440"/>
      <c r="CO356" s="440"/>
      <c r="CP356" s="440"/>
      <c r="CQ356" s="440"/>
      <c r="CR356" s="440"/>
      <c r="CS356" s="440"/>
      <c r="CT356" s="440"/>
      <c r="CU356" s="440"/>
      <c r="CV356" s="440"/>
      <c r="CW356" s="440"/>
      <c r="CX356" s="440"/>
      <c r="CY356" s="440"/>
      <c r="CZ356" s="440"/>
      <c r="DA356" s="440"/>
    </row>
    <row r="357" spans="1:105" s="124" customFormat="1" ht="14.25">
      <c r="A357" s="132"/>
      <c r="B357" s="132"/>
      <c r="C357" s="132"/>
      <c r="D357" s="132"/>
      <c r="E357" s="132"/>
      <c r="F357" s="132"/>
      <c r="G357" s="132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</row>
    <row r="358" spans="1:105" s="124" customFormat="1" ht="14.25">
      <c r="A358" s="417" t="s">
        <v>42</v>
      </c>
      <c r="B358" s="417"/>
      <c r="C358" s="417"/>
      <c r="D358" s="417"/>
      <c r="E358" s="417"/>
      <c r="F358" s="417"/>
      <c r="G358" s="417"/>
      <c r="H358" s="418"/>
      <c r="I358" s="419"/>
      <c r="J358" s="419"/>
      <c r="K358" s="419"/>
      <c r="L358" s="419"/>
      <c r="M358" s="419"/>
      <c r="N358" s="419"/>
      <c r="O358" s="419"/>
      <c r="P358" s="419"/>
      <c r="Q358" s="419"/>
      <c r="R358" s="419"/>
      <c r="S358" s="419"/>
      <c r="T358" s="419"/>
      <c r="U358" s="419"/>
      <c r="V358" s="419"/>
      <c r="W358" s="419"/>
      <c r="X358" s="419"/>
      <c r="Y358" s="419"/>
      <c r="Z358" s="419"/>
      <c r="AA358" s="419"/>
      <c r="AB358" s="419"/>
      <c r="AC358" s="419"/>
      <c r="AD358" s="419"/>
      <c r="AE358" s="419"/>
      <c r="AF358" s="419"/>
      <c r="AG358" s="419"/>
      <c r="AH358" s="419"/>
      <c r="AI358" s="419"/>
      <c r="AJ358" s="419"/>
      <c r="AK358" s="419"/>
      <c r="AL358" s="419"/>
      <c r="AM358" s="419"/>
      <c r="AN358" s="419"/>
      <c r="AO358" s="419"/>
      <c r="AP358" s="419"/>
      <c r="AQ358" s="419"/>
      <c r="AR358" s="419"/>
      <c r="AS358" s="419"/>
      <c r="AT358" s="419"/>
      <c r="AU358" s="419"/>
      <c r="AV358" s="419"/>
      <c r="AW358" s="419"/>
      <c r="AX358" s="419"/>
      <c r="AY358" s="419"/>
      <c r="AZ358" s="419"/>
      <c r="BA358" s="419"/>
      <c r="BB358" s="419"/>
      <c r="BC358" s="420"/>
      <c r="BD358" s="421"/>
      <c r="BE358" s="421"/>
      <c r="BF358" s="421"/>
      <c r="BG358" s="421"/>
      <c r="BH358" s="421"/>
      <c r="BI358" s="421"/>
      <c r="BJ358" s="421"/>
      <c r="BK358" s="421"/>
      <c r="BL358" s="421"/>
      <c r="BM358" s="421"/>
      <c r="BN358" s="421"/>
      <c r="BO358" s="421"/>
      <c r="BP358" s="421"/>
      <c r="BQ358" s="421"/>
      <c r="BR358" s="421"/>
      <c r="BS358" s="421"/>
      <c r="BT358" s="424"/>
      <c r="BU358" s="424"/>
      <c r="BV358" s="424"/>
      <c r="BW358" s="424"/>
      <c r="BX358" s="424"/>
      <c r="BY358" s="424"/>
      <c r="BZ358" s="424"/>
      <c r="CA358" s="424"/>
      <c r="CB358" s="424"/>
      <c r="CC358" s="424"/>
      <c r="CD358" s="424"/>
      <c r="CE358" s="424"/>
      <c r="CF358" s="424"/>
      <c r="CG358" s="424"/>
      <c r="CH358" s="424"/>
      <c r="CI358" s="424"/>
      <c r="CJ358" s="422"/>
      <c r="CK358" s="422"/>
      <c r="CL358" s="422"/>
      <c r="CM358" s="422"/>
      <c r="CN358" s="422"/>
      <c r="CO358" s="422"/>
      <c r="CP358" s="422"/>
      <c r="CQ358" s="422"/>
      <c r="CR358" s="422"/>
      <c r="CS358" s="422"/>
      <c r="CT358" s="422"/>
      <c r="CU358" s="422"/>
      <c r="CV358" s="422"/>
      <c r="CW358" s="422"/>
      <c r="CX358" s="422"/>
      <c r="CY358" s="422"/>
      <c r="CZ358" s="422"/>
      <c r="DA358" s="422"/>
    </row>
    <row r="359" spans="1:105" s="124" customFormat="1" ht="14.25">
      <c r="A359" s="417" t="s">
        <v>341</v>
      </c>
      <c r="B359" s="417"/>
      <c r="C359" s="417"/>
      <c r="D359" s="417"/>
      <c r="E359" s="417"/>
      <c r="F359" s="417"/>
      <c r="G359" s="417"/>
      <c r="H359" s="421"/>
      <c r="I359" s="421"/>
      <c r="J359" s="421"/>
      <c r="K359" s="421"/>
      <c r="L359" s="421"/>
      <c r="M359" s="421"/>
      <c r="N359" s="421"/>
      <c r="O359" s="421"/>
      <c r="P359" s="421"/>
      <c r="Q359" s="421"/>
      <c r="R359" s="421"/>
      <c r="S359" s="421"/>
      <c r="T359" s="421"/>
      <c r="U359" s="421"/>
      <c r="V359" s="421"/>
      <c r="W359" s="421"/>
      <c r="X359" s="421"/>
      <c r="Y359" s="421"/>
      <c r="Z359" s="421"/>
      <c r="AA359" s="421"/>
      <c r="AB359" s="421"/>
      <c r="AC359" s="421"/>
      <c r="AD359" s="421"/>
      <c r="AE359" s="421"/>
      <c r="AF359" s="421"/>
      <c r="AG359" s="421"/>
      <c r="AH359" s="421"/>
      <c r="AI359" s="421"/>
      <c r="AJ359" s="421"/>
      <c r="AK359" s="421"/>
      <c r="AL359" s="421"/>
      <c r="AM359" s="421"/>
      <c r="AN359" s="421"/>
      <c r="AO359" s="421"/>
      <c r="AP359" s="421"/>
      <c r="AQ359" s="421"/>
      <c r="AR359" s="421"/>
      <c r="AS359" s="421"/>
      <c r="AT359" s="421"/>
      <c r="AU359" s="421"/>
      <c r="AV359" s="421"/>
      <c r="AW359" s="421"/>
      <c r="AX359" s="421"/>
      <c r="AY359" s="421"/>
      <c r="AZ359" s="421"/>
      <c r="BA359" s="421"/>
      <c r="BB359" s="421"/>
      <c r="BC359" s="421"/>
      <c r="BD359" s="421"/>
      <c r="BE359" s="421"/>
      <c r="BF359" s="421"/>
      <c r="BG359" s="421"/>
      <c r="BH359" s="421"/>
      <c r="BI359" s="421"/>
      <c r="BJ359" s="421"/>
      <c r="BK359" s="421"/>
      <c r="BL359" s="421"/>
      <c r="BM359" s="421"/>
      <c r="BN359" s="421"/>
      <c r="BO359" s="421"/>
      <c r="BP359" s="421"/>
      <c r="BQ359" s="421"/>
      <c r="BR359" s="421"/>
      <c r="BS359" s="421"/>
      <c r="BT359" s="424"/>
      <c r="BU359" s="424"/>
      <c r="BV359" s="424"/>
      <c r="BW359" s="424"/>
      <c r="BX359" s="424"/>
      <c r="BY359" s="424"/>
      <c r="BZ359" s="424"/>
      <c r="CA359" s="424"/>
      <c r="CB359" s="424"/>
      <c r="CC359" s="424"/>
      <c r="CD359" s="424"/>
      <c r="CE359" s="424"/>
      <c r="CF359" s="424"/>
      <c r="CG359" s="424"/>
      <c r="CH359" s="424"/>
      <c r="CI359" s="424"/>
      <c r="CJ359" s="422"/>
      <c r="CK359" s="422"/>
      <c r="CL359" s="422"/>
      <c r="CM359" s="422"/>
      <c r="CN359" s="422"/>
      <c r="CO359" s="422"/>
      <c r="CP359" s="422"/>
      <c r="CQ359" s="422"/>
      <c r="CR359" s="422"/>
      <c r="CS359" s="422"/>
      <c r="CT359" s="422"/>
      <c r="CU359" s="422"/>
      <c r="CV359" s="422"/>
      <c r="CW359" s="422"/>
      <c r="CX359" s="422"/>
      <c r="CY359" s="422"/>
      <c r="CZ359" s="422"/>
      <c r="DA359" s="422"/>
    </row>
    <row r="360" spans="1:105" s="124" customFormat="1" ht="14.25">
      <c r="A360" s="417"/>
      <c r="B360" s="417"/>
      <c r="C360" s="417"/>
      <c r="D360" s="417"/>
      <c r="E360" s="417"/>
      <c r="F360" s="417"/>
      <c r="G360" s="417"/>
      <c r="H360" s="438" t="s">
        <v>192</v>
      </c>
      <c r="I360" s="438"/>
      <c r="J360" s="438"/>
      <c r="K360" s="438"/>
      <c r="L360" s="438"/>
      <c r="M360" s="438"/>
      <c r="N360" s="438"/>
      <c r="O360" s="438"/>
      <c r="P360" s="438"/>
      <c r="Q360" s="438"/>
      <c r="R360" s="438"/>
      <c r="S360" s="438"/>
      <c r="T360" s="438"/>
      <c r="U360" s="438"/>
      <c r="V360" s="438"/>
      <c r="W360" s="438"/>
      <c r="X360" s="438"/>
      <c r="Y360" s="438"/>
      <c r="Z360" s="438"/>
      <c r="AA360" s="438"/>
      <c r="AB360" s="438"/>
      <c r="AC360" s="438"/>
      <c r="AD360" s="438"/>
      <c r="AE360" s="438"/>
      <c r="AF360" s="438"/>
      <c r="AG360" s="438"/>
      <c r="AH360" s="438"/>
      <c r="AI360" s="438"/>
      <c r="AJ360" s="438"/>
      <c r="AK360" s="438"/>
      <c r="AL360" s="438"/>
      <c r="AM360" s="438"/>
      <c r="AN360" s="438"/>
      <c r="AO360" s="438"/>
      <c r="AP360" s="438"/>
      <c r="AQ360" s="438"/>
      <c r="AR360" s="438"/>
      <c r="AS360" s="438"/>
      <c r="AT360" s="438"/>
      <c r="AU360" s="438"/>
      <c r="AV360" s="438"/>
      <c r="AW360" s="438"/>
      <c r="AX360" s="438"/>
      <c r="AY360" s="438"/>
      <c r="AZ360" s="438"/>
      <c r="BA360" s="438"/>
      <c r="BB360" s="438"/>
      <c r="BC360" s="438"/>
      <c r="BD360" s="417"/>
      <c r="BE360" s="417"/>
      <c r="BF360" s="417"/>
      <c r="BG360" s="417"/>
      <c r="BH360" s="417"/>
      <c r="BI360" s="417"/>
      <c r="BJ360" s="417"/>
      <c r="BK360" s="417"/>
      <c r="BL360" s="417"/>
      <c r="BM360" s="417"/>
      <c r="BN360" s="417"/>
      <c r="BO360" s="417"/>
      <c r="BP360" s="417"/>
      <c r="BQ360" s="417"/>
      <c r="BR360" s="417"/>
      <c r="BS360" s="417"/>
      <c r="BT360" s="430" t="s">
        <v>175</v>
      </c>
      <c r="BU360" s="430"/>
      <c r="BV360" s="430"/>
      <c r="BW360" s="430"/>
      <c r="BX360" s="430"/>
      <c r="BY360" s="430"/>
      <c r="BZ360" s="430"/>
      <c r="CA360" s="430"/>
      <c r="CB360" s="430"/>
      <c r="CC360" s="430"/>
      <c r="CD360" s="430"/>
      <c r="CE360" s="430"/>
      <c r="CF360" s="430"/>
      <c r="CG360" s="430"/>
      <c r="CH360" s="430"/>
      <c r="CI360" s="430"/>
      <c r="CJ360" s="439">
        <f>SUM(CJ358:CJ359)</f>
        <v>0</v>
      </c>
      <c r="CK360" s="439"/>
      <c r="CL360" s="439"/>
      <c r="CM360" s="439"/>
      <c r="CN360" s="439"/>
      <c r="CO360" s="439"/>
      <c r="CP360" s="439"/>
      <c r="CQ360" s="439"/>
      <c r="CR360" s="439"/>
      <c r="CS360" s="439"/>
      <c r="CT360" s="439"/>
      <c r="CU360" s="439"/>
      <c r="CV360" s="439"/>
      <c r="CW360" s="439"/>
      <c r="CX360" s="439"/>
      <c r="CY360" s="439"/>
      <c r="CZ360" s="439"/>
      <c r="DA360" s="439"/>
    </row>
    <row r="361" spans="1:105" s="124" customFormat="1" ht="14.25">
      <c r="A361" s="132"/>
      <c r="B361" s="132"/>
      <c r="C361" s="132"/>
      <c r="D361" s="132"/>
      <c r="E361" s="132"/>
      <c r="F361" s="132"/>
      <c r="G361" s="132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  <c r="CW361" s="134"/>
      <c r="CX361" s="134"/>
      <c r="CY361" s="134"/>
      <c r="CZ361" s="134"/>
      <c r="DA361" s="134"/>
    </row>
    <row r="362" spans="1:105" s="124" customFormat="1" ht="33" customHeight="1">
      <c r="A362" s="440" t="s">
        <v>365</v>
      </c>
      <c r="B362" s="440"/>
      <c r="C362" s="440"/>
      <c r="D362" s="440"/>
      <c r="E362" s="440"/>
      <c r="F362" s="440"/>
      <c r="G362" s="440"/>
      <c r="H362" s="440"/>
      <c r="I362" s="440"/>
      <c r="J362" s="440"/>
      <c r="K362" s="440"/>
      <c r="L362" s="440"/>
      <c r="M362" s="440"/>
      <c r="N362" s="440"/>
      <c r="O362" s="440"/>
      <c r="P362" s="440"/>
      <c r="Q362" s="440"/>
      <c r="R362" s="440"/>
      <c r="S362" s="440"/>
      <c r="T362" s="440"/>
      <c r="U362" s="440"/>
      <c r="V362" s="440"/>
      <c r="W362" s="440"/>
      <c r="X362" s="440"/>
      <c r="Y362" s="440"/>
      <c r="Z362" s="440"/>
      <c r="AA362" s="440"/>
      <c r="AB362" s="440"/>
      <c r="AC362" s="440"/>
      <c r="AD362" s="440"/>
      <c r="AE362" s="440"/>
      <c r="AF362" s="440"/>
      <c r="AG362" s="440"/>
      <c r="AH362" s="440"/>
      <c r="AI362" s="440"/>
      <c r="AJ362" s="440"/>
      <c r="AK362" s="440"/>
      <c r="AL362" s="440"/>
      <c r="AM362" s="440"/>
      <c r="AN362" s="440"/>
      <c r="AO362" s="440"/>
      <c r="AP362" s="440"/>
      <c r="AQ362" s="440"/>
      <c r="AR362" s="440"/>
      <c r="AS362" s="440"/>
      <c r="AT362" s="440"/>
      <c r="AU362" s="440"/>
      <c r="AV362" s="440"/>
      <c r="AW362" s="440"/>
      <c r="AX362" s="440"/>
      <c r="AY362" s="440"/>
      <c r="AZ362" s="440"/>
      <c r="BA362" s="440"/>
      <c r="BB362" s="440"/>
      <c r="BC362" s="440"/>
      <c r="BD362" s="440"/>
      <c r="BE362" s="440"/>
      <c r="BF362" s="440"/>
      <c r="BG362" s="440"/>
      <c r="BH362" s="440"/>
      <c r="BI362" s="440"/>
      <c r="BJ362" s="440"/>
      <c r="BK362" s="440"/>
      <c r="BL362" s="440"/>
      <c r="BM362" s="440"/>
      <c r="BN362" s="440"/>
      <c r="BO362" s="440"/>
      <c r="BP362" s="440"/>
      <c r="BQ362" s="440"/>
      <c r="BR362" s="440"/>
      <c r="BS362" s="440"/>
      <c r="BT362" s="440"/>
      <c r="BU362" s="440"/>
      <c r="BV362" s="440"/>
      <c r="BW362" s="440"/>
      <c r="BX362" s="440"/>
      <c r="BY362" s="440"/>
      <c r="BZ362" s="440"/>
      <c r="CA362" s="440"/>
      <c r="CB362" s="440"/>
      <c r="CC362" s="440"/>
      <c r="CD362" s="440"/>
      <c r="CE362" s="440"/>
      <c r="CF362" s="440"/>
      <c r="CG362" s="440"/>
      <c r="CH362" s="440"/>
      <c r="CI362" s="440"/>
      <c r="CJ362" s="440"/>
      <c r="CK362" s="440"/>
      <c r="CL362" s="440"/>
      <c r="CM362" s="440"/>
      <c r="CN362" s="440"/>
      <c r="CO362" s="440"/>
      <c r="CP362" s="440"/>
      <c r="CQ362" s="440"/>
      <c r="CR362" s="440"/>
      <c r="CS362" s="440"/>
      <c r="CT362" s="440"/>
      <c r="CU362" s="440"/>
      <c r="CV362" s="440"/>
      <c r="CW362" s="440"/>
      <c r="CX362" s="440"/>
      <c r="CY362" s="440"/>
      <c r="CZ362" s="440"/>
      <c r="DA362" s="440"/>
    </row>
    <row r="363" spans="1:105" s="124" customFormat="1" ht="14.25">
      <c r="A363" s="132"/>
      <c r="B363" s="132"/>
      <c r="C363" s="132"/>
      <c r="D363" s="132"/>
      <c r="E363" s="132"/>
      <c r="F363" s="132"/>
      <c r="G363" s="132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4"/>
      <c r="BE363" s="134"/>
      <c r="BF363" s="134"/>
      <c r="BG363" s="134"/>
      <c r="BH363" s="134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  <c r="CJ363" s="134"/>
      <c r="CK363" s="134"/>
      <c r="CL363" s="134"/>
      <c r="CM363" s="134"/>
      <c r="CN363" s="134"/>
      <c r="CO363" s="134"/>
      <c r="CP363" s="134"/>
      <c r="CQ363" s="134"/>
      <c r="CR363" s="134"/>
      <c r="CS363" s="134"/>
      <c r="CT363" s="134"/>
      <c r="CU363" s="134"/>
      <c r="CV363" s="134"/>
      <c r="CW363" s="134"/>
      <c r="CX363" s="134"/>
      <c r="CY363" s="134"/>
      <c r="CZ363" s="134"/>
      <c r="DA363" s="134"/>
    </row>
    <row r="364" spans="1:105" s="124" customFormat="1" ht="14.25">
      <c r="A364" s="417" t="s">
        <v>42</v>
      </c>
      <c r="B364" s="417"/>
      <c r="C364" s="417"/>
      <c r="D364" s="417"/>
      <c r="E364" s="417"/>
      <c r="F364" s="417"/>
      <c r="G364" s="417"/>
      <c r="H364" s="421"/>
      <c r="I364" s="421"/>
      <c r="J364" s="421"/>
      <c r="K364" s="421"/>
      <c r="L364" s="421"/>
      <c r="M364" s="421"/>
      <c r="N364" s="421"/>
      <c r="O364" s="421"/>
      <c r="P364" s="421"/>
      <c r="Q364" s="421"/>
      <c r="R364" s="421"/>
      <c r="S364" s="421"/>
      <c r="T364" s="421"/>
      <c r="U364" s="421"/>
      <c r="V364" s="421"/>
      <c r="W364" s="421"/>
      <c r="X364" s="421"/>
      <c r="Y364" s="421"/>
      <c r="Z364" s="421"/>
      <c r="AA364" s="421"/>
      <c r="AB364" s="421"/>
      <c r="AC364" s="421"/>
      <c r="AD364" s="421"/>
      <c r="AE364" s="421"/>
      <c r="AF364" s="421"/>
      <c r="AG364" s="421"/>
      <c r="AH364" s="421"/>
      <c r="AI364" s="421"/>
      <c r="AJ364" s="421"/>
      <c r="AK364" s="421"/>
      <c r="AL364" s="421"/>
      <c r="AM364" s="421"/>
      <c r="AN364" s="421"/>
      <c r="AO364" s="421"/>
      <c r="AP364" s="421"/>
      <c r="AQ364" s="421"/>
      <c r="AR364" s="421"/>
      <c r="AS364" s="421"/>
      <c r="AT364" s="421"/>
      <c r="AU364" s="421"/>
      <c r="AV364" s="421"/>
      <c r="AW364" s="421"/>
      <c r="AX364" s="421"/>
      <c r="AY364" s="421"/>
      <c r="AZ364" s="421"/>
      <c r="BA364" s="421"/>
      <c r="BB364" s="421"/>
      <c r="BC364" s="421"/>
      <c r="BD364" s="421"/>
      <c r="BE364" s="421"/>
      <c r="BF364" s="421"/>
      <c r="BG364" s="421"/>
      <c r="BH364" s="421"/>
      <c r="BI364" s="421"/>
      <c r="BJ364" s="421"/>
      <c r="BK364" s="421"/>
      <c r="BL364" s="421"/>
      <c r="BM364" s="421"/>
      <c r="BN364" s="421"/>
      <c r="BO364" s="421"/>
      <c r="BP364" s="421"/>
      <c r="BQ364" s="421"/>
      <c r="BR364" s="421"/>
      <c r="BS364" s="421"/>
      <c r="BT364" s="424"/>
      <c r="BU364" s="424"/>
      <c r="BV364" s="424"/>
      <c r="BW364" s="424"/>
      <c r="BX364" s="424"/>
      <c r="BY364" s="424"/>
      <c r="BZ364" s="424"/>
      <c r="CA364" s="424"/>
      <c r="CB364" s="424"/>
      <c r="CC364" s="424"/>
      <c r="CD364" s="424"/>
      <c r="CE364" s="424"/>
      <c r="CF364" s="424"/>
      <c r="CG364" s="424"/>
      <c r="CH364" s="424"/>
      <c r="CI364" s="424"/>
      <c r="CJ364" s="422"/>
      <c r="CK364" s="422"/>
      <c r="CL364" s="422"/>
      <c r="CM364" s="422"/>
      <c r="CN364" s="422"/>
      <c r="CO364" s="422"/>
      <c r="CP364" s="422"/>
      <c r="CQ364" s="422"/>
      <c r="CR364" s="422"/>
      <c r="CS364" s="422"/>
      <c r="CT364" s="422"/>
      <c r="CU364" s="422"/>
      <c r="CV364" s="422"/>
      <c r="CW364" s="422"/>
      <c r="CX364" s="422"/>
      <c r="CY364" s="422"/>
      <c r="CZ364" s="422"/>
      <c r="DA364" s="422"/>
    </row>
    <row r="365" spans="1:105" s="124" customFormat="1" ht="14.25">
      <c r="A365" s="417" t="s">
        <v>341</v>
      </c>
      <c r="B365" s="417"/>
      <c r="C365" s="417"/>
      <c r="D365" s="417"/>
      <c r="E365" s="417"/>
      <c r="F365" s="417"/>
      <c r="G365" s="417"/>
      <c r="H365" s="421"/>
      <c r="I365" s="421"/>
      <c r="J365" s="421"/>
      <c r="K365" s="421"/>
      <c r="L365" s="421"/>
      <c r="M365" s="421"/>
      <c r="N365" s="421"/>
      <c r="O365" s="421"/>
      <c r="P365" s="421"/>
      <c r="Q365" s="421"/>
      <c r="R365" s="421"/>
      <c r="S365" s="421"/>
      <c r="T365" s="421"/>
      <c r="U365" s="421"/>
      <c r="V365" s="421"/>
      <c r="W365" s="421"/>
      <c r="X365" s="421"/>
      <c r="Y365" s="421"/>
      <c r="Z365" s="421"/>
      <c r="AA365" s="421"/>
      <c r="AB365" s="421"/>
      <c r="AC365" s="421"/>
      <c r="AD365" s="421"/>
      <c r="AE365" s="421"/>
      <c r="AF365" s="421"/>
      <c r="AG365" s="421"/>
      <c r="AH365" s="421"/>
      <c r="AI365" s="421"/>
      <c r="AJ365" s="421"/>
      <c r="AK365" s="421"/>
      <c r="AL365" s="421"/>
      <c r="AM365" s="421"/>
      <c r="AN365" s="421"/>
      <c r="AO365" s="421"/>
      <c r="AP365" s="421"/>
      <c r="AQ365" s="421"/>
      <c r="AR365" s="421"/>
      <c r="AS365" s="421"/>
      <c r="AT365" s="421"/>
      <c r="AU365" s="421"/>
      <c r="AV365" s="421"/>
      <c r="AW365" s="421"/>
      <c r="AX365" s="421"/>
      <c r="AY365" s="421"/>
      <c r="AZ365" s="421"/>
      <c r="BA365" s="421"/>
      <c r="BB365" s="421"/>
      <c r="BC365" s="421"/>
      <c r="BD365" s="421"/>
      <c r="BE365" s="421"/>
      <c r="BF365" s="421"/>
      <c r="BG365" s="421"/>
      <c r="BH365" s="421"/>
      <c r="BI365" s="421"/>
      <c r="BJ365" s="421"/>
      <c r="BK365" s="421"/>
      <c r="BL365" s="421"/>
      <c r="BM365" s="421"/>
      <c r="BN365" s="421"/>
      <c r="BO365" s="421"/>
      <c r="BP365" s="421"/>
      <c r="BQ365" s="421"/>
      <c r="BR365" s="421"/>
      <c r="BS365" s="421"/>
      <c r="BT365" s="424"/>
      <c r="BU365" s="424"/>
      <c r="BV365" s="424"/>
      <c r="BW365" s="424"/>
      <c r="BX365" s="424"/>
      <c r="BY365" s="424"/>
      <c r="BZ365" s="424"/>
      <c r="CA365" s="424"/>
      <c r="CB365" s="424"/>
      <c r="CC365" s="424"/>
      <c r="CD365" s="424"/>
      <c r="CE365" s="424"/>
      <c r="CF365" s="424"/>
      <c r="CG365" s="424"/>
      <c r="CH365" s="424"/>
      <c r="CI365" s="424"/>
      <c r="CJ365" s="422">
        <v>0</v>
      </c>
      <c r="CK365" s="422"/>
      <c r="CL365" s="422"/>
      <c r="CM365" s="422"/>
      <c r="CN365" s="422"/>
      <c r="CO365" s="422"/>
      <c r="CP365" s="422"/>
      <c r="CQ365" s="422"/>
      <c r="CR365" s="422"/>
      <c r="CS365" s="422"/>
      <c r="CT365" s="422"/>
      <c r="CU365" s="422"/>
      <c r="CV365" s="422"/>
      <c r="CW365" s="422"/>
      <c r="CX365" s="422"/>
      <c r="CY365" s="422"/>
      <c r="CZ365" s="422"/>
      <c r="DA365" s="422"/>
    </row>
    <row r="366" spans="1:105" s="124" customFormat="1" ht="14.25">
      <c r="A366" s="417"/>
      <c r="B366" s="417"/>
      <c r="C366" s="417"/>
      <c r="D366" s="417"/>
      <c r="E366" s="417"/>
      <c r="F366" s="417"/>
      <c r="G366" s="417"/>
      <c r="H366" s="438" t="s">
        <v>192</v>
      </c>
      <c r="I366" s="438"/>
      <c r="J366" s="438"/>
      <c r="K366" s="438"/>
      <c r="L366" s="438"/>
      <c r="M366" s="438"/>
      <c r="N366" s="438"/>
      <c r="O366" s="438"/>
      <c r="P366" s="438"/>
      <c r="Q366" s="438"/>
      <c r="R366" s="438"/>
      <c r="S366" s="438"/>
      <c r="T366" s="438"/>
      <c r="U366" s="438"/>
      <c r="V366" s="438"/>
      <c r="W366" s="438"/>
      <c r="X366" s="438"/>
      <c r="Y366" s="438"/>
      <c r="Z366" s="438"/>
      <c r="AA366" s="438"/>
      <c r="AB366" s="438"/>
      <c r="AC366" s="438"/>
      <c r="AD366" s="438"/>
      <c r="AE366" s="438"/>
      <c r="AF366" s="438"/>
      <c r="AG366" s="438"/>
      <c r="AH366" s="438"/>
      <c r="AI366" s="438"/>
      <c r="AJ366" s="438"/>
      <c r="AK366" s="438"/>
      <c r="AL366" s="438"/>
      <c r="AM366" s="438"/>
      <c r="AN366" s="438"/>
      <c r="AO366" s="438"/>
      <c r="AP366" s="438"/>
      <c r="AQ366" s="438"/>
      <c r="AR366" s="438"/>
      <c r="AS366" s="438"/>
      <c r="AT366" s="438"/>
      <c r="AU366" s="438"/>
      <c r="AV366" s="438"/>
      <c r="AW366" s="438"/>
      <c r="AX366" s="438"/>
      <c r="AY366" s="438"/>
      <c r="AZ366" s="438"/>
      <c r="BA366" s="438"/>
      <c r="BB366" s="438"/>
      <c r="BC366" s="438"/>
      <c r="BD366" s="421"/>
      <c r="BE366" s="421"/>
      <c r="BF366" s="421"/>
      <c r="BG366" s="421"/>
      <c r="BH366" s="421"/>
      <c r="BI366" s="421"/>
      <c r="BJ366" s="421"/>
      <c r="BK366" s="421"/>
      <c r="BL366" s="421"/>
      <c r="BM366" s="421"/>
      <c r="BN366" s="421"/>
      <c r="BO366" s="421"/>
      <c r="BP366" s="421"/>
      <c r="BQ366" s="421"/>
      <c r="BR366" s="421"/>
      <c r="BS366" s="421"/>
      <c r="BT366" s="430" t="s">
        <v>175</v>
      </c>
      <c r="BU366" s="430"/>
      <c r="BV366" s="430"/>
      <c r="BW366" s="430"/>
      <c r="BX366" s="430"/>
      <c r="BY366" s="430"/>
      <c r="BZ366" s="430"/>
      <c r="CA366" s="430"/>
      <c r="CB366" s="430"/>
      <c r="CC366" s="430"/>
      <c r="CD366" s="430"/>
      <c r="CE366" s="430"/>
      <c r="CF366" s="430"/>
      <c r="CG366" s="430"/>
      <c r="CH366" s="430"/>
      <c r="CI366" s="430"/>
      <c r="CJ366" s="439">
        <f>CJ365+CJ364</f>
        <v>0</v>
      </c>
      <c r="CK366" s="439"/>
      <c r="CL366" s="439"/>
      <c r="CM366" s="439"/>
      <c r="CN366" s="439"/>
      <c r="CO366" s="439"/>
      <c r="CP366" s="439"/>
      <c r="CQ366" s="439"/>
      <c r="CR366" s="439"/>
      <c r="CS366" s="439"/>
      <c r="CT366" s="439"/>
      <c r="CU366" s="439"/>
      <c r="CV366" s="439"/>
      <c r="CW366" s="439"/>
      <c r="CX366" s="439"/>
      <c r="CY366" s="439"/>
      <c r="CZ366" s="439"/>
      <c r="DA366" s="439"/>
    </row>
  </sheetData>
  <sheetProtection/>
  <mergeCells count="1091">
    <mergeCell ref="CJ267:DA267"/>
    <mergeCell ref="A345:G345"/>
    <mergeCell ref="H345:BC345"/>
    <mergeCell ref="BD345:BS345"/>
    <mergeCell ref="BT345:CI345"/>
    <mergeCell ref="CJ345:DA345"/>
    <mergeCell ref="A344:G344"/>
    <mergeCell ref="H344:BC344"/>
    <mergeCell ref="BD344:BS344"/>
    <mergeCell ref="BT344:CI344"/>
    <mergeCell ref="CJ344:DA344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H268:BS268"/>
    <mergeCell ref="BT268:CI268"/>
    <mergeCell ref="A52:F53"/>
    <mergeCell ref="BW52:CL53"/>
    <mergeCell ref="CM52:DA53"/>
    <mergeCell ref="H55:BV55"/>
    <mergeCell ref="BW55:CL55"/>
    <mergeCell ref="A267:G267"/>
    <mergeCell ref="H267:BS267"/>
    <mergeCell ref="BT267:CI267"/>
    <mergeCell ref="BW49:CL49"/>
    <mergeCell ref="CM49:DA49"/>
    <mergeCell ref="A50:F50"/>
    <mergeCell ref="CM50:DA50"/>
    <mergeCell ref="H53:BV53"/>
    <mergeCell ref="CM55:DA55"/>
    <mergeCell ref="CM54:DA54"/>
    <mergeCell ref="CM51:DA51"/>
    <mergeCell ref="H52:BV52"/>
    <mergeCell ref="H47:BV47"/>
    <mergeCell ref="H48:BV48"/>
    <mergeCell ref="A51:F51"/>
    <mergeCell ref="H51:BV51"/>
    <mergeCell ref="BW50:CL50"/>
    <mergeCell ref="BW51:CL51"/>
    <mergeCell ref="A47:F48"/>
    <mergeCell ref="BW47:CL48"/>
    <mergeCell ref="A49:F49"/>
    <mergeCell ref="H49:BV49"/>
    <mergeCell ref="A55:F55"/>
    <mergeCell ref="H50:BV50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A45:DA45"/>
    <mergeCell ref="CM47:DA48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H43:BV43"/>
    <mergeCell ref="BW43:CL43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H54:BV54"/>
    <mergeCell ref="BW54:CL54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A21:F21"/>
    <mergeCell ref="G21:AD21"/>
    <mergeCell ref="AE21:AY21"/>
    <mergeCell ref="AZ21:BQ21"/>
    <mergeCell ref="BR21:CI21"/>
    <mergeCell ref="CJ21:DA21"/>
    <mergeCell ref="A15:DA15"/>
    <mergeCell ref="A16:DA16"/>
    <mergeCell ref="AE17:AY17"/>
    <mergeCell ref="AZ17:BQ17"/>
    <mergeCell ref="BR17:CI17"/>
    <mergeCell ref="CJ17:DA17"/>
    <mergeCell ref="A17:F17"/>
    <mergeCell ref="G17:AD17"/>
    <mergeCell ref="A163:DA163"/>
    <mergeCell ref="A165:G165"/>
    <mergeCell ref="H165:AO165"/>
    <mergeCell ref="AZ18:BQ18"/>
    <mergeCell ref="BR18:CI18"/>
    <mergeCell ref="CJ18:DA18"/>
    <mergeCell ref="A56:F56"/>
    <mergeCell ref="H56:BV56"/>
    <mergeCell ref="BW56:CL56"/>
    <mergeCell ref="CM56:DA56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49:DA149"/>
    <mergeCell ref="A151:G151"/>
    <mergeCell ref="H151:BC151"/>
    <mergeCell ref="BD151:BS151"/>
    <mergeCell ref="BT151:CI151"/>
    <mergeCell ref="CJ151:DA151"/>
    <mergeCell ref="A147:G147"/>
    <mergeCell ref="H147:AO147"/>
    <mergeCell ref="AP147:BE147"/>
    <mergeCell ref="BF147:BU147"/>
    <mergeCell ref="BV147:CK147"/>
    <mergeCell ref="CL147:DA147"/>
    <mergeCell ref="A146:G146"/>
    <mergeCell ref="H146:AO146"/>
    <mergeCell ref="AP146:BE146"/>
    <mergeCell ref="BF146:BU146"/>
    <mergeCell ref="BV146:CK146"/>
    <mergeCell ref="CL146:DA146"/>
    <mergeCell ref="A144:G144"/>
    <mergeCell ref="H144:AO144"/>
    <mergeCell ref="AP144:BE144"/>
    <mergeCell ref="BF144:BU144"/>
    <mergeCell ref="BV144:CK144"/>
    <mergeCell ref="CL144:DA144"/>
    <mergeCell ref="CL142:DA142"/>
    <mergeCell ref="A143:G143"/>
    <mergeCell ref="H143:AO143"/>
    <mergeCell ref="AP143:BE143"/>
    <mergeCell ref="BF143:BU143"/>
    <mergeCell ref="BV143:CK143"/>
    <mergeCell ref="CL143:DA143"/>
    <mergeCell ref="A134:DA134"/>
    <mergeCell ref="X136:DA136"/>
    <mergeCell ref="A138:AO138"/>
    <mergeCell ref="AP138:DA138"/>
    <mergeCell ref="A140:DA140"/>
    <mergeCell ref="A142:G142"/>
    <mergeCell ref="H142:AO142"/>
    <mergeCell ref="AP142:BE142"/>
    <mergeCell ref="BF142:BU142"/>
    <mergeCell ref="BV142:CK142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X124:DA124"/>
    <mergeCell ref="A126:AO126"/>
    <mergeCell ref="AP126:DA126"/>
    <mergeCell ref="A128:G128"/>
    <mergeCell ref="H128:BC128"/>
    <mergeCell ref="BD128:BS128"/>
    <mergeCell ref="BT128:CI128"/>
    <mergeCell ref="CJ128:DA128"/>
    <mergeCell ref="A120:G120"/>
    <mergeCell ref="H120:BC120"/>
    <mergeCell ref="BD120:BS120"/>
    <mergeCell ref="BT120:CI120"/>
    <mergeCell ref="CJ120:DA120"/>
    <mergeCell ref="A122:DA122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CJ116:DA116"/>
    <mergeCell ref="A117:G117"/>
    <mergeCell ref="H117:BC117"/>
    <mergeCell ref="BD117:BS117"/>
    <mergeCell ref="BT117:CI117"/>
    <mergeCell ref="CJ117:DA117"/>
    <mergeCell ref="A161:G161"/>
    <mergeCell ref="H161:AO161"/>
    <mergeCell ref="AP161:BE161"/>
    <mergeCell ref="BF161:BU161"/>
    <mergeCell ref="BV161:CK161"/>
    <mergeCell ref="CL161:DA161"/>
    <mergeCell ref="A160:G160"/>
    <mergeCell ref="H160:AO160"/>
    <mergeCell ref="AP160:BE160"/>
    <mergeCell ref="BF160:BU160"/>
    <mergeCell ref="BV160:CK160"/>
    <mergeCell ref="CL160:DA160"/>
    <mergeCell ref="A76:DA76"/>
    <mergeCell ref="A159:G159"/>
    <mergeCell ref="H159:AO159"/>
    <mergeCell ref="AP159:BE159"/>
    <mergeCell ref="BF159:BU159"/>
    <mergeCell ref="BV159:CK159"/>
    <mergeCell ref="CL159:DA159"/>
    <mergeCell ref="A110:DA110"/>
    <mergeCell ref="X112:DA112"/>
    <mergeCell ref="A114:AO114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CM43:DA43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19:F19"/>
    <mergeCell ref="G19:AD19"/>
    <mergeCell ref="AE19:AY19"/>
    <mergeCell ref="AZ19:BQ19"/>
    <mergeCell ref="BR19:CI19"/>
    <mergeCell ref="CJ19:DA19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X81:DA81"/>
    <mergeCell ref="A81:W81"/>
    <mergeCell ref="A83:AO83"/>
    <mergeCell ref="AP83:DA83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98:G98"/>
    <mergeCell ref="H98:BC98"/>
    <mergeCell ref="BD98:BS98"/>
    <mergeCell ref="BT98:CD98"/>
    <mergeCell ref="CE98:DA98"/>
    <mergeCell ref="A157:DA157"/>
    <mergeCell ref="AP114:DA114"/>
    <mergeCell ref="A116:G116"/>
    <mergeCell ref="H116:BC116"/>
    <mergeCell ref="BD116:BS116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167:G167"/>
    <mergeCell ref="H167:AO167"/>
    <mergeCell ref="AP167:BE167"/>
    <mergeCell ref="BF167:BU167"/>
    <mergeCell ref="BV167:CK167"/>
    <mergeCell ref="CL167:DA167"/>
    <mergeCell ref="A168:G168"/>
    <mergeCell ref="H168:AO168"/>
    <mergeCell ref="AP168:BE168"/>
    <mergeCell ref="BF168:BU168"/>
    <mergeCell ref="BV168:CK168"/>
    <mergeCell ref="CL168:DA168"/>
    <mergeCell ref="A169:G169"/>
    <mergeCell ref="H169:AO169"/>
    <mergeCell ref="AP169:BE169"/>
    <mergeCell ref="BF169:BU169"/>
    <mergeCell ref="BV169:CK169"/>
    <mergeCell ref="CL169:DA169"/>
    <mergeCell ref="A170:G170"/>
    <mergeCell ref="H170:AO170"/>
    <mergeCell ref="AP170:BE170"/>
    <mergeCell ref="BF170:BU170"/>
    <mergeCell ref="BV170:CK170"/>
    <mergeCell ref="CL170:DA170"/>
    <mergeCell ref="A172:DA172"/>
    <mergeCell ref="A174:G174"/>
    <mergeCell ref="H174:AO174"/>
    <mergeCell ref="AP174:BE174"/>
    <mergeCell ref="BF174:BU174"/>
    <mergeCell ref="BV174:CK174"/>
    <mergeCell ref="CL174:DA174"/>
    <mergeCell ref="A175:G175"/>
    <mergeCell ref="H175:AO175"/>
    <mergeCell ref="AP175:BE175"/>
    <mergeCell ref="BF175:BU175"/>
    <mergeCell ref="BV175:CK175"/>
    <mergeCell ref="CL175:DA175"/>
    <mergeCell ref="A176:G176"/>
    <mergeCell ref="H176:AO176"/>
    <mergeCell ref="AP176:BE176"/>
    <mergeCell ref="BF176:BU176"/>
    <mergeCell ref="BV176:CK176"/>
    <mergeCell ref="CL176:DA176"/>
    <mergeCell ref="A177:G177"/>
    <mergeCell ref="H177:AO177"/>
    <mergeCell ref="AP177:BE177"/>
    <mergeCell ref="BF177:BU177"/>
    <mergeCell ref="BV177:CK177"/>
    <mergeCell ref="CL177:DA177"/>
    <mergeCell ref="A178:G178"/>
    <mergeCell ref="H178:AO178"/>
    <mergeCell ref="AP178:BE178"/>
    <mergeCell ref="BF178:BU178"/>
    <mergeCell ref="BV178:CK178"/>
    <mergeCell ref="CL178:DA178"/>
    <mergeCell ref="A179:G179"/>
    <mergeCell ref="H179:AO179"/>
    <mergeCell ref="AP179:BE179"/>
    <mergeCell ref="BF179:BU179"/>
    <mergeCell ref="BV179:CK179"/>
    <mergeCell ref="CL179:DA179"/>
    <mergeCell ref="A181:DA181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9:DA189"/>
    <mergeCell ref="A191:G191"/>
    <mergeCell ref="H191:BC191"/>
    <mergeCell ref="BD191:BS191"/>
    <mergeCell ref="BT191:CI191"/>
    <mergeCell ref="CJ191:DA191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A195:DA195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200:G200"/>
    <mergeCell ref="H200:BC200"/>
    <mergeCell ref="BD200:BS200"/>
    <mergeCell ref="BT200:CI200"/>
    <mergeCell ref="CJ200:DA200"/>
    <mergeCell ref="A201:G201"/>
    <mergeCell ref="H201:BC201"/>
    <mergeCell ref="BD201:BS201"/>
    <mergeCell ref="BT201:CI201"/>
    <mergeCell ref="CJ201:DA201"/>
    <mergeCell ref="A203:DA203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9:DA219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A227:DA227"/>
    <mergeCell ref="A229:G229"/>
    <mergeCell ref="H229:BC229"/>
    <mergeCell ref="BD229:BS229"/>
    <mergeCell ref="BT229:CI229"/>
    <mergeCell ref="CJ229:DA229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DA231"/>
    <mergeCell ref="A232:G232"/>
    <mergeCell ref="H232:BC232"/>
    <mergeCell ref="BD232:BS232"/>
    <mergeCell ref="BT232:CI232"/>
    <mergeCell ref="CJ232:DA232"/>
    <mergeCell ref="A233:G233"/>
    <mergeCell ref="H233:BC233"/>
    <mergeCell ref="BD233:BS233"/>
    <mergeCell ref="BT233:CI233"/>
    <mergeCell ref="CJ233:DA233"/>
    <mergeCell ref="A234:G234"/>
    <mergeCell ref="H234:BC234"/>
    <mergeCell ref="BD234:BS234"/>
    <mergeCell ref="BT234:CI234"/>
    <mergeCell ref="CJ234:DA234"/>
    <mergeCell ref="A236:DA236"/>
    <mergeCell ref="A238:G238"/>
    <mergeCell ref="H238:BC238"/>
    <mergeCell ref="BD238:BS238"/>
    <mergeCell ref="BT238:CI238"/>
    <mergeCell ref="CJ238:DA238"/>
    <mergeCell ref="A239:G239"/>
    <mergeCell ref="H239:BC239"/>
    <mergeCell ref="BD239:BS239"/>
    <mergeCell ref="BT239:CI239"/>
    <mergeCell ref="CJ239:DA239"/>
    <mergeCell ref="A240:G240"/>
    <mergeCell ref="H240:BC240"/>
    <mergeCell ref="BD240:BS240"/>
    <mergeCell ref="BT240:CI240"/>
    <mergeCell ref="CJ240:DA240"/>
    <mergeCell ref="A242:DA242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8:DA248"/>
    <mergeCell ref="A250:G250"/>
    <mergeCell ref="H250:BS250"/>
    <mergeCell ref="BT250:CI250"/>
    <mergeCell ref="CJ250:DA250"/>
    <mergeCell ref="A251:G251"/>
    <mergeCell ref="H251:BS251"/>
    <mergeCell ref="BT251:CI251"/>
    <mergeCell ref="CJ251:DA251"/>
    <mergeCell ref="A252:G252"/>
    <mergeCell ref="H252:BS252"/>
    <mergeCell ref="BT252:CI252"/>
    <mergeCell ref="CJ252:DA252"/>
    <mergeCell ref="A253:G253"/>
    <mergeCell ref="H253:BS253"/>
    <mergeCell ref="BT253:CI253"/>
    <mergeCell ref="CJ253:DA253"/>
    <mergeCell ref="A255:DA255"/>
    <mergeCell ref="A257:G257"/>
    <mergeCell ref="H257:BS257"/>
    <mergeCell ref="BT257:CI257"/>
    <mergeCell ref="CJ257:DA257"/>
    <mergeCell ref="A258:G258"/>
    <mergeCell ref="H258:BS258"/>
    <mergeCell ref="BT258:CI258"/>
    <mergeCell ref="CJ258:DA258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61:G261"/>
    <mergeCell ref="H261:BS261"/>
    <mergeCell ref="BT261:CI261"/>
    <mergeCell ref="CJ261:DA261"/>
    <mergeCell ref="A262:G262"/>
    <mergeCell ref="H262:BS262"/>
    <mergeCell ref="BT262:CI262"/>
    <mergeCell ref="CJ262:DA262"/>
    <mergeCell ref="A263:G263"/>
    <mergeCell ref="H263:BS263"/>
    <mergeCell ref="BT263:CI263"/>
    <mergeCell ref="CJ263:DA263"/>
    <mergeCell ref="CJ268:DA268"/>
    <mergeCell ref="H264:BS264"/>
    <mergeCell ref="A264:G264"/>
    <mergeCell ref="BT264:CI264"/>
    <mergeCell ref="CJ264:DA264"/>
    <mergeCell ref="A265:G265"/>
    <mergeCell ref="H265:BS265"/>
    <mergeCell ref="BT265:CI265"/>
    <mergeCell ref="CJ265:DA265"/>
    <mergeCell ref="A268:G268"/>
    <mergeCell ref="A269:G269"/>
    <mergeCell ref="H269:BS269"/>
    <mergeCell ref="BT269:CI269"/>
    <mergeCell ref="CJ269:DA269"/>
    <mergeCell ref="A271:DA271"/>
    <mergeCell ref="A273:G273"/>
    <mergeCell ref="H273:BS273"/>
    <mergeCell ref="BT273:CI273"/>
    <mergeCell ref="CJ273:DA273"/>
    <mergeCell ref="A274:G274"/>
    <mergeCell ref="H274:BS274"/>
    <mergeCell ref="BT274:CI274"/>
    <mergeCell ref="CJ274:DA274"/>
    <mergeCell ref="A275:G275"/>
    <mergeCell ref="H275:BS275"/>
    <mergeCell ref="BT275:CI275"/>
    <mergeCell ref="CJ275:DA275"/>
    <mergeCell ref="A277:DA277"/>
    <mergeCell ref="A279:G279"/>
    <mergeCell ref="H279:BS279"/>
    <mergeCell ref="BT279:CI279"/>
    <mergeCell ref="CJ279:DA279"/>
    <mergeCell ref="A280:G280"/>
    <mergeCell ref="H280:BS280"/>
    <mergeCell ref="BT280:CI280"/>
    <mergeCell ref="CJ280:DA280"/>
    <mergeCell ref="A281:G281"/>
    <mergeCell ref="H281:BS281"/>
    <mergeCell ref="BT281:CI281"/>
    <mergeCell ref="CJ281:DA281"/>
    <mergeCell ref="A283:DA283"/>
    <mergeCell ref="A285:G285"/>
    <mergeCell ref="H285:BS285"/>
    <mergeCell ref="BT285:CI285"/>
    <mergeCell ref="CJ285:DA285"/>
    <mergeCell ref="A286:G286"/>
    <mergeCell ref="H286:BS286"/>
    <mergeCell ref="BT286:CI286"/>
    <mergeCell ref="CJ286:DA286"/>
    <mergeCell ref="A287:G287"/>
    <mergeCell ref="H287:BS287"/>
    <mergeCell ref="BT287:CI287"/>
    <mergeCell ref="CJ287:DA287"/>
    <mergeCell ref="A289:DA289"/>
    <mergeCell ref="A291:G291"/>
    <mergeCell ref="H291:BC291"/>
    <mergeCell ref="BD291:BS291"/>
    <mergeCell ref="BT291:CI291"/>
    <mergeCell ref="CJ291:DA291"/>
    <mergeCell ref="A292:G292"/>
    <mergeCell ref="H292:BC292"/>
    <mergeCell ref="BD292:BS292"/>
    <mergeCell ref="BT292:CI292"/>
    <mergeCell ref="CJ292:DA292"/>
    <mergeCell ref="A293:G293"/>
    <mergeCell ref="H293:BC293"/>
    <mergeCell ref="BD293:BS293"/>
    <mergeCell ref="BT293:CI293"/>
    <mergeCell ref="CJ293:DA293"/>
    <mergeCell ref="A295:DA295"/>
    <mergeCell ref="A297:G297"/>
    <mergeCell ref="H297:BC297"/>
    <mergeCell ref="BD297:BS297"/>
    <mergeCell ref="BT297:CI297"/>
    <mergeCell ref="CJ297:DA297"/>
    <mergeCell ref="A298:G298"/>
    <mergeCell ref="H298:BC298"/>
    <mergeCell ref="BD298:BS298"/>
    <mergeCell ref="BT298:CI298"/>
    <mergeCell ref="CJ298:DA298"/>
    <mergeCell ref="A299:G299"/>
    <mergeCell ref="H299:BC299"/>
    <mergeCell ref="BD299:BS299"/>
    <mergeCell ref="BT299:CI299"/>
    <mergeCell ref="CJ299:DA299"/>
    <mergeCell ref="A300:G300"/>
    <mergeCell ref="H300:BC300"/>
    <mergeCell ref="BD300:BS300"/>
    <mergeCell ref="BT300:CI300"/>
    <mergeCell ref="CJ300:DA300"/>
    <mergeCell ref="A302:DA302"/>
    <mergeCell ref="A304:G304"/>
    <mergeCell ref="H304:BC304"/>
    <mergeCell ref="BD304:BS304"/>
    <mergeCell ref="BT304:CI304"/>
    <mergeCell ref="CJ304:DA304"/>
    <mergeCell ref="A305:G305"/>
    <mergeCell ref="H305:BC305"/>
    <mergeCell ref="BD305:BS305"/>
    <mergeCell ref="BT305:CI305"/>
    <mergeCell ref="CJ305:DA305"/>
    <mergeCell ref="A306:G306"/>
    <mergeCell ref="H306:BC306"/>
    <mergeCell ref="BD306:BS306"/>
    <mergeCell ref="BT306:CI306"/>
    <mergeCell ref="CJ306:DA306"/>
    <mergeCell ref="A308:DA308"/>
    <mergeCell ref="A310:G310"/>
    <mergeCell ref="H310:BC310"/>
    <mergeCell ref="BD310:BS310"/>
    <mergeCell ref="BT310:CI310"/>
    <mergeCell ref="CJ310:DA310"/>
    <mergeCell ref="A311:G311"/>
    <mergeCell ref="H311:BC311"/>
    <mergeCell ref="BD311:BS311"/>
    <mergeCell ref="BT311:CI311"/>
    <mergeCell ref="CJ311:DA311"/>
    <mergeCell ref="A312:G312"/>
    <mergeCell ref="H312:BC312"/>
    <mergeCell ref="BD312:BS312"/>
    <mergeCell ref="BT312:CI312"/>
    <mergeCell ref="CJ312:DA312"/>
    <mergeCell ref="A314:DA314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8:G318"/>
    <mergeCell ref="H318:BC318"/>
    <mergeCell ref="BD318:BS318"/>
    <mergeCell ref="BT318:CI318"/>
    <mergeCell ref="CJ318:DA318"/>
    <mergeCell ref="A320:DA320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24:G324"/>
    <mergeCell ref="H324:BC324"/>
    <mergeCell ref="BD324:BS324"/>
    <mergeCell ref="BT324:CI324"/>
    <mergeCell ref="CJ324:DA324"/>
    <mergeCell ref="A326:DA326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30:G330"/>
    <mergeCell ref="H330:BC330"/>
    <mergeCell ref="BD330:BS330"/>
    <mergeCell ref="BT330:CI330"/>
    <mergeCell ref="CJ330:DA330"/>
    <mergeCell ref="A332:DA332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6:G336"/>
    <mergeCell ref="H336:BC336"/>
    <mergeCell ref="BD336:BS336"/>
    <mergeCell ref="BT336:CI336"/>
    <mergeCell ref="CJ336:DA336"/>
    <mergeCell ref="A337:G337"/>
    <mergeCell ref="H337:BC337"/>
    <mergeCell ref="BD337:BS337"/>
    <mergeCell ref="BT337:CI337"/>
    <mergeCell ref="CJ337:DA337"/>
    <mergeCell ref="A339:DA339"/>
    <mergeCell ref="A341:G341"/>
    <mergeCell ref="H341:BC341"/>
    <mergeCell ref="BD341:BS341"/>
    <mergeCell ref="BT341:CI341"/>
    <mergeCell ref="CJ341:DA341"/>
    <mergeCell ref="A347:G347"/>
    <mergeCell ref="H347:BC347"/>
    <mergeCell ref="BD347:BS347"/>
    <mergeCell ref="BT347:CI347"/>
    <mergeCell ref="CJ347:DA347"/>
    <mergeCell ref="A348:G348"/>
    <mergeCell ref="H348:BC348"/>
    <mergeCell ref="BD348:BS348"/>
    <mergeCell ref="BT348:CI348"/>
    <mergeCell ref="CJ348:DA348"/>
    <mergeCell ref="A350:DA350"/>
    <mergeCell ref="A352:G352"/>
    <mergeCell ref="H352:BC352"/>
    <mergeCell ref="BD352:BS352"/>
    <mergeCell ref="BT352:CI352"/>
    <mergeCell ref="CJ352:DA352"/>
    <mergeCell ref="A353:G353"/>
    <mergeCell ref="H353:BC353"/>
    <mergeCell ref="BD353:BS353"/>
    <mergeCell ref="BT353:CI353"/>
    <mergeCell ref="CJ353:DA353"/>
    <mergeCell ref="A354:G354"/>
    <mergeCell ref="H354:BC354"/>
    <mergeCell ref="BD354:BS354"/>
    <mergeCell ref="BT354:CI354"/>
    <mergeCell ref="CJ354:DA354"/>
    <mergeCell ref="A356:DA356"/>
    <mergeCell ref="A358:G358"/>
    <mergeCell ref="H358:BC358"/>
    <mergeCell ref="BD358:BS358"/>
    <mergeCell ref="BT358:CI358"/>
    <mergeCell ref="CJ358:DA358"/>
    <mergeCell ref="A359:G359"/>
    <mergeCell ref="H359:BC359"/>
    <mergeCell ref="BD359:BS359"/>
    <mergeCell ref="BT359:CI359"/>
    <mergeCell ref="CJ359:DA359"/>
    <mergeCell ref="A360:G360"/>
    <mergeCell ref="H360:BC360"/>
    <mergeCell ref="BD360:BS360"/>
    <mergeCell ref="BT360:CI360"/>
    <mergeCell ref="CJ360:DA360"/>
    <mergeCell ref="A362:DA362"/>
    <mergeCell ref="A364:G364"/>
    <mergeCell ref="H364:BC364"/>
    <mergeCell ref="BD364:BS364"/>
    <mergeCell ref="BT364:CI364"/>
    <mergeCell ref="CJ364:DA364"/>
    <mergeCell ref="A365:G365"/>
    <mergeCell ref="H365:BC365"/>
    <mergeCell ref="BD365:BS365"/>
    <mergeCell ref="BT365:CI365"/>
    <mergeCell ref="CJ365:DA365"/>
    <mergeCell ref="A366:G366"/>
    <mergeCell ref="H366:BC366"/>
    <mergeCell ref="BD366:BS366"/>
    <mergeCell ref="BT366:CI366"/>
    <mergeCell ref="CJ366:DA366"/>
    <mergeCell ref="BD104:BS104"/>
    <mergeCell ref="BT104:CD104"/>
    <mergeCell ref="CE104:DA104"/>
    <mergeCell ref="A145:G145"/>
    <mergeCell ref="H145:AO145"/>
    <mergeCell ref="AP145:BE145"/>
    <mergeCell ref="BF145:BU145"/>
    <mergeCell ref="BV145:CK145"/>
    <mergeCell ref="CL145:DA145"/>
    <mergeCell ref="BT116:CI116"/>
    <mergeCell ref="A211:G211"/>
    <mergeCell ref="H211:BC211"/>
    <mergeCell ref="BD211:BS211"/>
    <mergeCell ref="BT211:CI211"/>
    <mergeCell ref="CJ211:DA211"/>
    <mergeCell ref="X100:DA100"/>
    <mergeCell ref="A102:AO102"/>
    <mergeCell ref="AP102:DA102"/>
    <mergeCell ref="A104:G104"/>
    <mergeCell ref="H104:BC104"/>
    <mergeCell ref="A106:G106"/>
    <mergeCell ref="H106:BC106"/>
    <mergeCell ref="BD106:BS106"/>
    <mergeCell ref="BT106:CD106"/>
    <mergeCell ref="CE106:DA106"/>
    <mergeCell ref="A105:G105"/>
    <mergeCell ref="H105:BC105"/>
    <mergeCell ref="BD105:BS105"/>
    <mergeCell ref="BT105:CD105"/>
    <mergeCell ref="CE105:DA105"/>
    <mergeCell ref="H210:BC210"/>
    <mergeCell ref="BD210:BS210"/>
    <mergeCell ref="BT210:CI210"/>
    <mergeCell ref="CJ210:DA210"/>
    <mergeCell ref="A108:G108"/>
    <mergeCell ref="H108:BC108"/>
    <mergeCell ref="BD108:BS108"/>
    <mergeCell ref="BT108:CD108"/>
    <mergeCell ref="CE108:DA108"/>
    <mergeCell ref="A208:G208"/>
    <mergeCell ref="H213:BC213"/>
    <mergeCell ref="BD213:BS213"/>
    <mergeCell ref="BT213:CI213"/>
    <mergeCell ref="CJ213:DA213"/>
    <mergeCell ref="A107:G107"/>
    <mergeCell ref="H107:BC107"/>
    <mergeCell ref="BD107:BS107"/>
    <mergeCell ref="BT107:CD107"/>
    <mergeCell ref="CE107:DA107"/>
    <mergeCell ref="A210:G210"/>
    <mergeCell ref="H223:BC223"/>
    <mergeCell ref="BD223:BS223"/>
    <mergeCell ref="BT223:CI223"/>
    <mergeCell ref="CJ223:DA223"/>
    <mergeCell ref="A212:G212"/>
    <mergeCell ref="H212:BC212"/>
    <mergeCell ref="BD212:BS212"/>
    <mergeCell ref="BT212:CI212"/>
    <mergeCell ref="CJ212:DA212"/>
    <mergeCell ref="A213:G213"/>
    <mergeCell ref="A266:G266"/>
    <mergeCell ref="H266:BS266"/>
    <mergeCell ref="BT266:CI266"/>
    <mergeCell ref="CJ266:DA266"/>
    <mergeCell ref="A214:G214"/>
    <mergeCell ref="H214:BC214"/>
    <mergeCell ref="BD214:BS214"/>
    <mergeCell ref="BT214:CI214"/>
    <mergeCell ref="CJ214:DA214"/>
    <mergeCell ref="A223:G223"/>
    <mergeCell ref="A346:G346"/>
    <mergeCell ref="H346:BC346"/>
    <mergeCell ref="BD346:BS346"/>
    <mergeCell ref="BT346:CI346"/>
    <mergeCell ref="CJ346:DA346"/>
    <mergeCell ref="A215:G215"/>
    <mergeCell ref="H215:BC215"/>
    <mergeCell ref="BD215:BS215"/>
    <mergeCell ref="BT215:CI215"/>
    <mergeCell ref="CJ215:DA2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rowBreaks count="6" manualBreakCount="6">
    <brk id="44" max="104" man="1"/>
    <brk id="90" max="255" man="1"/>
    <brk id="148" max="255" man="1"/>
    <brk id="202" max="255" man="1"/>
    <brk id="254" max="255" man="1"/>
    <brk id="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A11" sqref="A11:DX11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27" t="s">
        <v>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26" t="s">
        <v>55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</row>
    <row r="5" spans="1:128" s="91" customFormat="1" ht="49.5" customHeight="1">
      <c r="A5" s="228" t="s">
        <v>265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26" t="s">
        <v>56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</row>
    <row r="8" spans="1:128" s="93" customFormat="1" ht="36" customHeight="1">
      <c r="A8" s="229" t="s">
        <v>266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26" t="s">
        <v>57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</row>
    <row r="11" spans="1:128" s="91" customFormat="1" ht="48" customHeight="1">
      <c r="A11" s="228" t="s">
        <v>267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26" t="s">
        <v>383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26" t="s">
        <v>58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26" t="s">
        <v>59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30" t="s">
        <v>382</v>
      </c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26" t="s">
        <v>60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30" t="s">
        <v>384</v>
      </c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26" t="s">
        <v>385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</row>
    <row r="20" spans="1:128" s="91" customFormat="1" ht="15">
      <c r="A20" s="97"/>
      <c r="B20" s="226" t="s">
        <v>58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26" t="s">
        <v>61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 t="s">
        <v>386</v>
      </c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  <mergeCell ref="B17:DX17"/>
    <mergeCell ref="A2:DX2"/>
    <mergeCell ref="A4:DX4"/>
    <mergeCell ref="A5:DX5"/>
    <mergeCell ref="A7:DX7"/>
    <mergeCell ref="A8:DX8"/>
    <mergeCell ref="A10:DX10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7">
      <selection activeCell="A5" sqref="A5:DA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31" t="s">
        <v>62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</row>
    <row r="4" spans="1:105" s="1" customFormat="1" ht="14.25">
      <c r="A4" s="232" t="s">
        <v>423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</row>
    <row r="5" spans="1:105" s="1" customFormat="1" ht="15">
      <c r="A5" s="233" t="s">
        <v>63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34" t="s">
        <v>64</v>
      </c>
      <c r="B8" s="235"/>
      <c r="C8" s="235"/>
      <c r="D8" s="235"/>
      <c r="E8" s="235"/>
      <c r="F8" s="235"/>
      <c r="G8" s="236"/>
      <c r="H8" s="234" t="s">
        <v>65</v>
      </c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6"/>
      <c r="BT8" s="234" t="s">
        <v>66</v>
      </c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6"/>
    </row>
    <row r="9" spans="1:105" s="3" customFormat="1" ht="12.75">
      <c r="A9" s="237">
        <v>1</v>
      </c>
      <c r="B9" s="238"/>
      <c r="C9" s="238"/>
      <c r="D9" s="238"/>
      <c r="E9" s="238"/>
      <c r="F9" s="238"/>
      <c r="G9" s="239"/>
      <c r="H9" s="237">
        <v>2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9"/>
      <c r="BT9" s="237">
        <v>3</v>
      </c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9"/>
    </row>
    <row r="10" spans="1:105" s="4" customFormat="1" ht="23.25" customHeight="1">
      <c r="A10" s="240"/>
      <c r="B10" s="241"/>
      <c r="C10" s="241"/>
      <c r="D10" s="241"/>
      <c r="E10" s="241"/>
      <c r="F10" s="241"/>
      <c r="G10" s="242"/>
      <c r="H10" s="243" t="s">
        <v>67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5"/>
      <c r="BT10" s="246">
        <f>BT11+BT13</f>
        <v>8232791.64</v>
      </c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8"/>
    </row>
    <row r="11" spans="1:105" s="4" customFormat="1" ht="30.75" customHeight="1">
      <c r="A11" s="240"/>
      <c r="B11" s="241"/>
      <c r="C11" s="241"/>
      <c r="D11" s="241"/>
      <c r="E11" s="241"/>
      <c r="F11" s="241"/>
      <c r="G11" s="242"/>
      <c r="H11" s="249" t="s">
        <v>68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2">
        <v>6989769.64</v>
      </c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4"/>
    </row>
    <row r="12" spans="1:105" s="4" customFormat="1" ht="30.75" customHeight="1">
      <c r="A12" s="240"/>
      <c r="B12" s="241"/>
      <c r="C12" s="241"/>
      <c r="D12" s="241"/>
      <c r="E12" s="241"/>
      <c r="F12" s="241"/>
      <c r="G12" s="242"/>
      <c r="H12" s="255" t="s">
        <v>69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7"/>
      <c r="BT12" s="252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4"/>
    </row>
    <row r="13" spans="1:105" s="4" customFormat="1" ht="15" customHeight="1">
      <c r="A13" s="240"/>
      <c r="B13" s="241"/>
      <c r="C13" s="241"/>
      <c r="D13" s="241"/>
      <c r="E13" s="241"/>
      <c r="F13" s="241"/>
      <c r="G13" s="242"/>
      <c r="H13" s="258" t="s">
        <v>70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60"/>
      <c r="BT13" s="252">
        <v>1243022</v>
      </c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4"/>
    </row>
    <row r="14" spans="1:105" s="4" customFormat="1" ht="30.75" customHeight="1">
      <c r="A14" s="240"/>
      <c r="B14" s="241"/>
      <c r="C14" s="241"/>
      <c r="D14" s="241"/>
      <c r="E14" s="241"/>
      <c r="F14" s="241"/>
      <c r="G14" s="242"/>
      <c r="H14" s="255" t="s">
        <v>69</v>
      </c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7"/>
      <c r="BT14" s="252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4"/>
    </row>
    <row r="15" spans="1:105" s="4" customFormat="1" ht="23.25" customHeight="1">
      <c r="A15" s="240"/>
      <c r="B15" s="241"/>
      <c r="C15" s="241"/>
      <c r="D15" s="241"/>
      <c r="E15" s="241"/>
      <c r="F15" s="241"/>
      <c r="G15" s="242"/>
      <c r="H15" s="243" t="s">
        <v>71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5"/>
      <c r="BT15" s="246">
        <f>BT22</f>
        <v>20844.1</v>
      </c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8"/>
    </row>
    <row r="16" spans="1:105" s="4" customFormat="1" ht="30.75" customHeight="1">
      <c r="A16" s="240"/>
      <c r="B16" s="241"/>
      <c r="C16" s="241"/>
      <c r="D16" s="241"/>
      <c r="E16" s="241"/>
      <c r="F16" s="241"/>
      <c r="G16" s="242"/>
      <c r="H16" s="249" t="s">
        <v>72</v>
      </c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1"/>
      <c r="BT16" s="252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4"/>
    </row>
    <row r="17" spans="1:105" s="4" customFormat="1" ht="30.75" customHeight="1">
      <c r="A17" s="240"/>
      <c r="B17" s="241"/>
      <c r="C17" s="241"/>
      <c r="D17" s="241"/>
      <c r="E17" s="241"/>
      <c r="F17" s="241"/>
      <c r="G17" s="242"/>
      <c r="H17" s="255" t="s">
        <v>73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7"/>
      <c r="BT17" s="252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4"/>
    </row>
    <row r="18" spans="1:105" s="4" customFormat="1" ht="15" customHeight="1">
      <c r="A18" s="240"/>
      <c r="B18" s="241"/>
      <c r="C18" s="241"/>
      <c r="D18" s="241"/>
      <c r="E18" s="241"/>
      <c r="F18" s="241"/>
      <c r="G18" s="242"/>
      <c r="H18" s="258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60"/>
      <c r="BT18" s="261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3"/>
    </row>
    <row r="19" spans="1:105" s="4" customFormat="1" ht="30.75" customHeight="1">
      <c r="A19" s="240"/>
      <c r="B19" s="241"/>
      <c r="C19" s="241"/>
      <c r="D19" s="241"/>
      <c r="E19" s="241"/>
      <c r="F19" s="241"/>
      <c r="G19" s="242"/>
      <c r="H19" s="255" t="s">
        <v>74</v>
      </c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7"/>
      <c r="BT19" s="261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3"/>
    </row>
    <row r="20" spans="1:105" s="4" customFormat="1" ht="15" customHeight="1">
      <c r="A20" s="240"/>
      <c r="B20" s="241"/>
      <c r="C20" s="241"/>
      <c r="D20" s="241"/>
      <c r="E20" s="241"/>
      <c r="F20" s="241"/>
      <c r="G20" s="242"/>
      <c r="H20" s="249" t="s">
        <v>75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1"/>
      <c r="BT20" s="261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3"/>
    </row>
    <row r="21" spans="1:105" s="4" customFormat="1" ht="15" customHeight="1">
      <c r="A21" s="240"/>
      <c r="B21" s="241"/>
      <c r="C21" s="241"/>
      <c r="D21" s="241"/>
      <c r="E21" s="241"/>
      <c r="F21" s="241"/>
      <c r="G21" s="242"/>
      <c r="H21" s="249" t="s">
        <v>76</v>
      </c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1"/>
      <c r="BT21" s="264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6"/>
    </row>
    <row r="22" spans="1:105" s="4" customFormat="1" ht="21" customHeight="1">
      <c r="A22" s="240"/>
      <c r="B22" s="241"/>
      <c r="C22" s="241"/>
      <c r="D22" s="241"/>
      <c r="E22" s="241"/>
      <c r="F22" s="241"/>
      <c r="G22" s="242"/>
      <c r="H22" s="249" t="s">
        <v>77</v>
      </c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1"/>
      <c r="BT22" s="252">
        <v>20844.1</v>
      </c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4"/>
    </row>
    <row r="23" spans="1:105" s="4" customFormat="1" ht="23.25" customHeight="1">
      <c r="A23" s="240"/>
      <c r="B23" s="241"/>
      <c r="C23" s="241"/>
      <c r="D23" s="241"/>
      <c r="E23" s="241"/>
      <c r="F23" s="241"/>
      <c r="G23" s="242"/>
      <c r="H23" s="243" t="s">
        <v>78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5"/>
      <c r="BT23" s="246">
        <f>BT25</f>
        <v>493412.17</v>
      </c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8"/>
    </row>
    <row r="24" spans="1:105" s="4" customFormat="1" ht="30.75" customHeight="1">
      <c r="A24" s="240"/>
      <c r="B24" s="241"/>
      <c r="C24" s="241"/>
      <c r="D24" s="241"/>
      <c r="E24" s="241"/>
      <c r="F24" s="241"/>
      <c r="G24" s="242"/>
      <c r="H24" s="249" t="s">
        <v>79</v>
      </c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1"/>
      <c r="BT24" s="261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3"/>
    </row>
    <row r="25" spans="1:105" s="4" customFormat="1" ht="15" customHeight="1">
      <c r="A25" s="240"/>
      <c r="B25" s="241"/>
      <c r="C25" s="241"/>
      <c r="D25" s="241"/>
      <c r="E25" s="241"/>
      <c r="F25" s="241"/>
      <c r="G25" s="242"/>
      <c r="H25" s="249" t="s">
        <v>80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1"/>
      <c r="BT25" s="252">
        <v>493412.17</v>
      </c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4"/>
    </row>
    <row r="26" spans="1:105" s="4" customFormat="1" ht="30.75" customHeight="1">
      <c r="A26" s="240"/>
      <c r="B26" s="241"/>
      <c r="C26" s="241"/>
      <c r="D26" s="241"/>
      <c r="E26" s="241"/>
      <c r="F26" s="241"/>
      <c r="G26" s="242"/>
      <c r="H26" s="255" t="s">
        <v>81</v>
      </c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7"/>
      <c r="BT26" s="261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3"/>
    </row>
    <row r="27" ht="10.5" customHeight="1"/>
  </sheetData>
  <sheetProtection/>
  <mergeCells count="60">
    <mergeCell ref="A25:G25"/>
    <mergeCell ref="H25:BS25"/>
    <mergeCell ref="BT25:DA25"/>
    <mergeCell ref="A26:G26"/>
    <mergeCell ref="H26:BS26"/>
    <mergeCell ref="BT26:DA26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E12" sqref="E12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424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24703196.000698008</v>
      </c>
      <c r="F12" s="122">
        <f>F16</f>
        <v>19124596.000698008</v>
      </c>
      <c r="G12" s="79"/>
      <c r="H12" s="122">
        <f>H20</f>
        <v>3462400</v>
      </c>
      <c r="I12" s="78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21240796.000698008</v>
      </c>
      <c r="F16" s="122">
        <f>F24</f>
        <v>19124596.000698008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3462400</v>
      </c>
      <c r="F20" s="74" t="s">
        <v>99</v>
      </c>
      <c r="G20" s="81"/>
      <c r="H20" s="122">
        <f>H24</f>
        <v>3462400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24703196.000698008</v>
      </c>
      <c r="F24" s="122">
        <f>F25+F34</f>
        <v>19124596.000698008</v>
      </c>
      <c r="G24" s="79"/>
      <c r="H24" s="122">
        <f>H25+H34</f>
        <v>3462400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11009974</v>
      </c>
      <c r="F25" s="79">
        <f>ROUND('8. Прил. 2.1 ПФХД'!EO26+'9.Прил. 2.2 ПФХД'!CM28+'9.Прил. 2.2 ПФХД'!CJ14+'9.Прил. 2.2 ПФХД'!CJ155,0)</f>
        <v>11009974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80">
        <v>888</v>
      </c>
      <c r="E26" s="279">
        <f>F26</f>
        <v>11005974</v>
      </c>
      <c r="F26" s="285">
        <f>ROUND('8. Прил. 2.1 ПФХД'!EO26+'9.Прил. 2.2 ПФХД'!CM28,0)</f>
        <v>11005974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8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13693222.000698008</v>
      </c>
      <c r="F34" s="139">
        <f>'9.Прил. 2.2 ПФХД'!CJ330+'9.Прил. 2.2 ПФХД'!CJ293+'9.Прил. 2.2 ПФХД'!CJ246+'9.Прил. 2.2 ПФХД'!CJ193+'9.Прил. 2.2 ПФХД'!CL161+'9.Прил. 2.2 ПФХД'!CL147+'9.Прил. 2.2 ПФХД'!CE79+0.4</f>
        <v>8114622.000698008</v>
      </c>
      <c r="G34" s="79"/>
      <c r="H34" s="122">
        <f>'7. Прилож. 1 ПФХД'!DP42</f>
        <v>3462400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A4" sqref="A4:L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24841323</v>
      </c>
      <c r="F12" s="122">
        <f>F16</f>
        <v>19851331</v>
      </c>
      <c r="G12" s="79"/>
      <c r="H12" s="122">
        <f>H20</f>
        <v>2873792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21967531</v>
      </c>
      <c r="F16" s="122">
        <f>ROUND('4. Табл. 2 (очередной фин.год)'!F16*1.038,0)</f>
        <v>19851331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2873792</v>
      </c>
      <c r="F20" s="74" t="s">
        <v>99</v>
      </c>
      <c r="G20" s="81"/>
      <c r="H20" s="122">
        <f>'4. Табл. 2 (очередной фин.год)'!H20*0.83</f>
        <v>2873792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4989992</v>
      </c>
      <c r="F24" s="122">
        <f>F25+F34</f>
        <v>19847178.63672453</v>
      </c>
      <c r="G24" s="79"/>
      <c r="H24" s="122">
        <f>H25+H34</f>
        <v>2873792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11424201</v>
      </c>
      <c r="F25" s="79">
        <f>F26</f>
        <v>11424201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90"/>
      <c r="E26" s="279">
        <f>F26</f>
        <v>11424201</v>
      </c>
      <c r="F26" s="285">
        <f>ROUND('4. Табл. 2 (очередной фин.год)'!F26:F27*1.038,0)</f>
        <v>11424201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9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13412969.636724532</v>
      </c>
      <c r="F34" s="79">
        <f>'4. Табл. 2 (очередной фин.год)'!F34*1.038</f>
        <v>8422977.636724532</v>
      </c>
      <c r="G34" s="79"/>
      <c r="H34" s="122">
        <f>'4. Табл. 2 (очередной фин.год)'!H34*0.83</f>
        <v>2873792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L19" sqref="L19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268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72" t="s">
        <v>65</v>
      </c>
      <c r="C7" s="272" t="s">
        <v>86</v>
      </c>
      <c r="D7" s="272" t="s">
        <v>87</v>
      </c>
      <c r="E7" s="272" t="s">
        <v>88</v>
      </c>
      <c r="F7" s="272"/>
      <c r="G7" s="272"/>
      <c r="H7" s="272"/>
      <c r="I7" s="272"/>
      <c r="J7" s="272"/>
      <c r="K7" s="272"/>
      <c r="L7" s="272"/>
    </row>
    <row r="8" spans="2:12" s="66" customFormat="1" ht="15">
      <c r="B8" s="272"/>
      <c r="C8" s="272"/>
      <c r="D8" s="272"/>
      <c r="E8" s="278" t="s">
        <v>89</v>
      </c>
      <c r="F8" s="273" t="s">
        <v>58</v>
      </c>
      <c r="G8" s="274"/>
      <c r="H8" s="274"/>
      <c r="I8" s="274"/>
      <c r="J8" s="274"/>
      <c r="K8" s="274"/>
      <c r="L8" s="275"/>
    </row>
    <row r="9" spans="2:12" s="66" customFormat="1" ht="57.75" customHeight="1">
      <c r="B9" s="272"/>
      <c r="C9" s="272"/>
      <c r="D9" s="272"/>
      <c r="E9" s="278"/>
      <c r="F9" s="272" t="s">
        <v>90</v>
      </c>
      <c r="G9" s="272" t="s">
        <v>91</v>
      </c>
      <c r="H9" s="288" t="s">
        <v>92</v>
      </c>
      <c r="I9" s="272" t="s">
        <v>93</v>
      </c>
      <c r="J9" s="272" t="s">
        <v>94</v>
      </c>
      <c r="K9" s="272" t="s">
        <v>95</v>
      </c>
      <c r="L9" s="272"/>
    </row>
    <row r="10" spans="2:12" s="66" customFormat="1" ht="187.5" customHeight="1">
      <c r="B10" s="272"/>
      <c r="C10" s="272"/>
      <c r="D10" s="272"/>
      <c r="E10" s="278"/>
      <c r="F10" s="272"/>
      <c r="G10" s="272"/>
      <c r="H10" s="288"/>
      <c r="I10" s="272"/>
      <c r="J10" s="272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24693546</v>
      </c>
      <c r="F12" s="122">
        <f>F16</f>
        <v>19703554</v>
      </c>
      <c r="G12" s="79"/>
      <c r="H12" s="122">
        <f>H20</f>
        <v>2873792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72">
        <v>110</v>
      </c>
      <c r="D13" s="272"/>
      <c r="E13" s="279"/>
      <c r="F13" s="283" t="s">
        <v>99</v>
      </c>
      <c r="G13" s="287"/>
      <c r="H13" s="283" t="s">
        <v>99</v>
      </c>
      <c r="I13" s="283" t="s">
        <v>99</v>
      </c>
      <c r="J13" s="283" t="s">
        <v>99</v>
      </c>
      <c r="K13" s="279"/>
      <c r="L13" s="283" t="s">
        <v>99</v>
      </c>
      <c r="M13" s="89"/>
    </row>
    <row r="14" spans="2:13" s="65" customFormat="1" ht="15">
      <c r="B14" s="82" t="s">
        <v>100</v>
      </c>
      <c r="C14" s="272"/>
      <c r="D14" s="272"/>
      <c r="E14" s="279"/>
      <c r="F14" s="284"/>
      <c r="G14" s="287"/>
      <c r="H14" s="284"/>
      <c r="I14" s="284"/>
      <c r="J14" s="284"/>
      <c r="K14" s="279"/>
      <c r="L14" s="284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21819754</v>
      </c>
      <c r="F16" s="122">
        <f>ROUND('4. Табл.2 (1-й планов. фин.год)'!F16/1.0075,0)</f>
        <v>19703554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2873792</v>
      </c>
      <c r="F20" s="74" t="s">
        <v>99</v>
      </c>
      <c r="G20" s="81"/>
      <c r="H20" s="122">
        <f>'4. Табл. 2 (очередной фин.год)'!H20*0.83</f>
        <v>2873792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4989992</v>
      </c>
      <c r="F24" s="122">
        <f>F25+F34</f>
        <v>19699433</v>
      </c>
      <c r="G24" s="79"/>
      <c r="H24" s="122">
        <f>H25+H34</f>
        <v>2873792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11339157</v>
      </c>
      <c r="F25" s="79">
        <f>F26</f>
        <v>11339157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76">
        <v>211</v>
      </c>
      <c r="D26" s="290"/>
      <c r="E26" s="279">
        <f>F26</f>
        <v>11339157</v>
      </c>
      <c r="F26" s="285">
        <f>ROUND('4. Табл.2 (1-й планов. фин.год)'!F26:F27/1.0075,0)</f>
        <v>11339157</v>
      </c>
      <c r="G26" s="287"/>
      <c r="H26" s="289"/>
      <c r="I26" s="287"/>
      <c r="J26" s="287"/>
      <c r="K26" s="289"/>
      <c r="L26" s="287"/>
      <c r="M26" s="88"/>
    </row>
    <row r="27" spans="2:13" s="65" customFormat="1" ht="30">
      <c r="B27" s="84" t="s">
        <v>110</v>
      </c>
      <c r="C27" s="277"/>
      <c r="D27" s="291"/>
      <c r="E27" s="279"/>
      <c r="F27" s="286"/>
      <c r="G27" s="287"/>
      <c r="H27" s="289"/>
      <c r="I27" s="287"/>
      <c r="J27" s="287"/>
      <c r="K27" s="289"/>
      <c r="L27" s="287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13350268</v>
      </c>
      <c r="F34" s="79">
        <f>ROUND('4. Табл.2 (1-й планов. фин.год)'!F34/1.0075,0)</f>
        <v>8360276</v>
      </c>
      <c r="G34" s="79"/>
      <c r="H34" s="122">
        <f>'4. Табл. 2 (очередной фин.год)'!H34*0.83</f>
        <v>2873792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72">
        <v>310</v>
      </c>
      <c r="D36" s="272"/>
      <c r="E36" s="282"/>
      <c r="F36" s="285"/>
      <c r="G36" s="287"/>
      <c r="H36" s="287"/>
      <c r="I36" s="287"/>
      <c r="J36" s="287"/>
      <c r="K36" s="282"/>
      <c r="L36" s="287"/>
      <c r="M36" s="88"/>
    </row>
    <row r="37" spans="2:13" s="65" customFormat="1" ht="15">
      <c r="B37" s="82" t="s">
        <v>117</v>
      </c>
      <c r="C37" s="272"/>
      <c r="D37" s="272"/>
      <c r="E37" s="282"/>
      <c r="F37" s="286"/>
      <c r="G37" s="287"/>
      <c r="H37" s="287"/>
      <c r="I37" s="287"/>
      <c r="J37" s="287"/>
      <c r="K37" s="282"/>
      <c r="L37" s="287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72">
        <v>410</v>
      </c>
      <c r="D40" s="272"/>
      <c r="E40" s="282"/>
      <c r="F40" s="285"/>
      <c r="G40" s="287"/>
      <c r="H40" s="287"/>
      <c r="I40" s="287"/>
      <c r="J40" s="287"/>
      <c r="K40" s="282"/>
      <c r="L40" s="287"/>
      <c r="M40" s="88"/>
    </row>
    <row r="41" spans="2:13" s="65" customFormat="1" ht="15">
      <c r="B41" s="82" t="s">
        <v>120</v>
      </c>
      <c r="C41" s="272"/>
      <c r="D41" s="272"/>
      <c r="E41" s="282"/>
      <c r="F41" s="286"/>
      <c r="G41" s="287"/>
      <c r="H41" s="287"/>
      <c r="I41" s="287"/>
      <c r="J41" s="287"/>
      <c r="K41" s="282"/>
      <c r="L41" s="287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92" t="s">
        <v>125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</row>
    <row r="3" spans="1:149" s="60" customFormat="1" ht="15.75">
      <c r="A3" s="293" t="s">
        <v>126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</row>
    <row r="4" spans="1:149" s="60" customFormat="1" ht="15.75">
      <c r="A4" s="293" t="s">
        <v>127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</row>
    <row r="5" spans="1:149" s="61" customFormat="1" ht="15">
      <c r="A5" s="294" t="s">
        <v>425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</row>
    <row r="6" ht="6" customHeight="1"/>
    <row r="7" ht="10.5" customHeight="1"/>
    <row r="8" spans="1:149" s="2" customFormat="1" ht="13.5" customHeight="1">
      <c r="A8" s="295" t="s">
        <v>65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7"/>
      <c r="AG8" s="295" t="s">
        <v>86</v>
      </c>
      <c r="AH8" s="296"/>
      <c r="AI8" s="296"/>
      <c r="AJ8" s="296"/>
      <c r="AK8" s="296"/>
      <c r="AL8" s="296"/>
      <c r="AM8" s="296"/>
      <c r="AN8" s="296"/>
      <c r="AO8" s="297"/>
      <c r="AP8" s="295" t="s">
        <v>128</v>
      </c>
      <c r="AQ8" s="296"/>
      <c r="AR8" s="296"/>
      <c r="AS8" s="296"/>
      <c r="AT8" s="296"/>
      <c r="AU8" s="296"/>
      <c r="AV8" s="296"/>
      <c r="AW8" s="296"/>
      <c r="AX8" s="297"/>
      <c r="AY8" s="234" t="s">
        <v>129</v>
      </c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</row>
    <row r="9" spans="1:149" s="2" customFormat="1" ht="13.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300"/>
      <c r="AG9" s="298"/>
      <c r="AH9" s="299"/>
      <c r="AI9" s="299"/>
      <c r="AJ9" s="299"/>
      <c r="AK9" s="299"/>
      <c r="AL9" s="299"/>
      <c r="AM9" s="299"/>
      <c r="AN9" s="299"/>
      <c r="AO9" s="300"/>
      <c r="AP9" s="298"/>
      <c r="AQ9" s="299"/>
      <c r="AR9" s="299"/>
      <c r="AS9" s="299"/>
      <c r="AT9" s="299"/>
      <c r="AU9" s="299"/>
      <c r="AV9" s="299"/>
      <c r="AW9" s="299"/>
      <c r="AX9" s="300"/>
      <c r="AY9" s="234" t="s">
        <v>58</v>
      </c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</row>
    <row r="10" spans="1:149" s="2" customFormat="1" ht="67.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300"/>
      <c r="AG10" s="298"/>
      <c r="AH10" s="299"/>
      <c r="AI10" s="299"/>
      <c r="AJ10" s="299"/>
      <c r="AK10" s="299"/>
      <c r="AL10" s="299"/>
      <c r="AM10" s="299"/>
      <c r="AN10" s="299"/>
      <c r="AO10" s="300"/>
      <c r="AP10" s="298"/>
      <c r="AQ10" s="299"/>
      <c r="AR10" s="299"/>
      <c r="AS10" s="299"/>
      <c r="AT10" s="299"/>
      <c r="AU10" s="299"/>
      <c r="AV10" s="299"/>
      <c r="AW10" s="299"/>
      <c r="AX10" s="300"/>
      <c r="AY10" s="234" t="s">
        <v>130</v>
      </c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304" t="s">
        <v>131</v>
      </c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6"/>
      <c r="DM10" s="304" t="s">
        <v>132</v>
      </c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6"/>
    </row>
    <row r="11" spans="1:149" s="2" customFormat="1" ht="51" customHeight="1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3"/>
      <c r="AG11" s="301"/>
      <c r="AH11" s="302"/>
      <c r="AI11" s="302"/>
      <c r="AJ11" s="302"/>
      <c r="AK11" s="302"/>
      <c r="AL11" s="302"/>
      <c r="AM11" s="302"/>
      <c r="AN11" s="302"/>
      <c r="AO11" s="303"/>
      <c r="AP11" s="301"/>
      <c r="AQ11" s="302"/>
      <c r="AR11" s="302"/>
      <c r="AS11" s="302"/>
      <c r="AT11" s="302"/>
      <c r="AU11" s="302"/>
      <c r="AV11" s="302"/>
      <c r="AW11" s="302"/>
      <c r="AX11" s="303"/>
      <c r="AY11" s="307" t="s">
        <v>269</v>
      </c>
      <c r="AZ11" s="308"/>
      <c r="BA11" s="308"/>
      <c r="BB11" s="308"/>
      <c r="BC11" s="308"/>
      <c r="BD11" s="308"/>
      <c r="BE11" s="308"/>
      <c r="BF11" s="308"/>
      <c r="BG11" s="308"/>
      <c r="BH11" s="308"/>
      <c r="BI11" s="309"/>
      <c r="BJ11" s="307" t="s">
        <v>270</v>
      </c>
      <c r="BK11" s="308"/>
      <c r="BL11" s="308"/>
      <c r="BM11" s="308"/>
      <c r="BN11" s="308"/>
      <c r="BO11" s="308"/>
      <c r="BP11" s="308"/>
      <c r="BQ11" s="308"/>
      <c r="BR11" s="308"/>
      <c r="BS11" s="308"/>
      <c r="BT11" s="309"/>
      <c r="BU11" s="307" t="s">
        <v>271</v>
      </c>
      <c r="BV11" s="308"/>
      <c r="BW11" s="308"/>
      <c r="BX11" s="308"/>
      <c r="BY11" s="308"/>
      <c r="BZ11" s="308"/>
      <c r="CA11" s="308"/>
      <c r="CB11" s="308"/>
      <c r="CC11" s="308"/>
      <c r="CD11" s="308"/>
      <c r="CE11" s="309"/>
      <c r="CF11" s="307" t="s">
        <v>269</v>
      </c>
      <c r="CG11" s="308"/>
      <c r="CH11" s="308"/>
      <c r="CI11" s="308"/>
      <c r="CJ11" s="308"/>
      <c r="CK11" s="308"/>
      <c r="CL11" s="308"/>
      <c r="CM11" s="308"/>
      <c r="CN11" s="308"/>
      <c r="CO11" s="308"/>
      <c r="CP11" s="309"/>
      <c r="CQ11" s="307" t="s">
        <v>270</v>
      </c>
      <c r="CR11" s="308"/>
      <c r="CS11" s="308"/>
      <c r="CT11" s="308"/>
      <c r="CU11" s="308"/>
      <c r="CV11" s="308"/>
      <c r="CW11" s="308"/>
      <c r="CX11" s="308"/>
      <c r="CY11" s="308"/>
      <c r="CZ11" s="308"/>
      <c r="DA11" s="309"/>
      <c r="DB11" s="307" t="s">
        <v>271</v>
      </c>
      <c r="DC11" s="308"/>
      <c r="DD11" s="308"/>
      <c r="DE11" s="308"/>
      <c r="DF11" s="308"/>
      <c r="DG11" s="308"/>
      <c r="DH11" s="308"/>
      <c r="DI11" s="308"/>
      <c r="DJ11" s="308"/>
      <c r="DK11" s="308"/>
      <c r="DL11" s="309"/>
      <c r="DM11" s="307" t="s">
        <v>269</v>
      </c>
      <c r="DN11" s="308"/>
      <c r="DO11" s="308"/>
      <c r="DP11" s="308"/>
      <c r="DQ11" s="308"/>
      <c r="DR11" s="308"/>
      <c r="DS11" s="308"/>
      <c r="DT11" s="308"/>
      <c r="DU11" s="308"/>
      <c r="DV11" s="308"/>
      <c r="DW11" s="309"/>
      <c r="DX11" s="307" t="s">
        <v>270</v>
      </c>
      <c r="DY11" s="308"/>
      <c r="DZ11" s="308"/>
      <c r="EA11" s="308"/>
      <c r="EB11" s="308"/>
      <c r="EC11" s="308"/>
      <c r="ED11" s="308"/>
      <c r="EE11" s="308"/>
      <c r="EF11" s="308"/>
      <c r="EG11" s="308"/>
      <c r="EH11" s="309"/>
      <c r="EI11" s="307" t="s">
        <v>271</v>
      </c>
      <c r="EJ11" s="308"/>
      <c r="EK11" s="308"/>
      <c r="EL11" s="308"/>
      <c r="EM11" s="308"/>
      <c r="EN11" s="308"/>
      <c r="EO11" s="308"/>
      <c r="EP11" s="308"/>
      <c r="EQ11" s="308"/>
      <c r="ER11" s="308"/>
      <c r="ES11" s="309"/>
    </row>
    <row r="12" spans="1:149" s="62" customFormat="1" ht="12.75">
      <c r="A12" s="310">
        <v>1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>
        <v>2</v>
      </c>
      <c r="AH12" s="310"/>
      <c r="AI12" s="310"/>
      <c r="AJ12" s="310"/>
      <c r="AK12" s="310"/>
      <c r="AL12" s="310"/>
      <c r="AM12" s="310"/>
      <c r="AN12" s="310"/>
      <c r="AO12" s="310"/>
      <c r="AP12" s="310">
        <v>3</v>
      </c>
      <c r="AQ12" s="310"/>
      <c r="AR12" s="310"/>
      <c r="AS12" s="310"/>
      <c r="AT12" s="310"/>
      <c r="AU12" s="310"/>
      <c r="AV12" s="310"/>
      <c r="AW12" s="310"/>
      <c r="AX12" s="310"/>
      <c r="AY12" s="310">
        <v>4</v>
      </c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>
        <v>5</v>
      </c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>
        <v>6</v>
      </c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>
        <v>7</v>
      </c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>
        <v>8</v>
      </c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>
        <v>9</v>
      </c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>
        <v>10</v>
      </c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>
        <v>11</v>
      </c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>
        <v>12</v>
      </c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</row>
    <row r="13" spans="1:149" s="63" customFormat="1" ht="42" customHeight="1">
      <c r="A13" s="311" t="s">
        <v>133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3"/>
      <c r="AG13" s="314" t="s">
        <v>134</v>
      </c>
      <c r="AH13" s="314"/>
      <c r="AI13" s="314"/>
      <c r="AJ13" s="314"/>
      <c r="AK13" s="314"/>
      <c r="AL13" s="314"/>
      <c r="AM13" s="314"/>
      <c r="AN13" s="314"/>
      <c r="AO13" s="314"/>
      <c r="AP13" s="315" t="s">
        <v>135</v>
      </c>
      <c r="AQ13" s="315"/>
      <c r="AR13" s="315"/>
      <c r="AS13" s="315"/>
      <c r="AT13" s="315"/>
      <c r="AU13" s="315"/>
      <c r="AV13" s="315"/>
      <c r="AW13" s="315"/>
      <c r="AX13" s="315"/>
      <c r="AY13" s="316">
        <f>AY16</f>
        <v>12809822.000698008</v>
      </c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7">
        <f>CF16</f>
        <v>12809822.000698008</v>
      </c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</row>
    <row r="14" spans="1:149" s="63" customFormat="1" ht="53.25" customHeight="1">
      <c r="A14" s="318" t="s">
        <v>136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4" t="s">
        <v>137</v>
      </c>
      <c r="AH14" s="314"/>
      <c r="AI14" s="314"/>
      <c r="AJ14" s="314"/>
      <c r="AK14" s="314"/>
      <c r="AL14" s="314"/>
      <c r="AM14" s="314"/>
      <c r="AN14" s="314"/>
      <c r="AO14" s="314"/>
      <c r="AP14" s="315" t="s">
        <v>135</v>
      </c>
      <c r="AQ14" s="315"/>
      <c r="AR14" s="315"/>
      <c r="AS14" s="315"/>
      <c r="AT14" s="315"/>
      <c r="AU14" s="315"/>
      <c r="AV14" s="315"/>
      <c r="AW14" s="315"/>
      <c r="AX14" s="315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</row>
    <row r="15" spans="1:149" s="63" customFormat="1" ht="1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4"/>
      <c r="AH15" s="314"/>
      <c r="AI15" s="314"/>
      <c r="AJ15" s="314"/>
      <c r="AK15" s="314"/>
      <c r="AL15" s="314"/>
      <c r="AM15" s="314"/>
      <c r="AN15" s="314"/>
      <c r="AO15" s="314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</row>
    <row r="16" spans="1:149" s="63" customFormat="1" ht="45" customHeight="1">
      <c r="A16" s="318" t="s">
        <v>138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4" t="s">
        <v>139</v>
      </c>
      <c r="AH16" s="314"/>
      <c r="AI16" s="314"/>
      <c r="AJ16" s="314"/>
      <c r="AK16" s="314"/>
      <c r="AL16" s="314"/>
      <c r="AM16" s="314"/>
      <c r="AN16" s="314"/>
      <c r="AO16" s="314"/>
      <c r="AP16" s="315" t="s">
        <v>135</v>
      </c>
      <c r="AQ16" s="315"/>
      <c r="AR16" s="315"/>
      <c r="AS16" s="315"/>
      <c r="AT16" s="315"/>
      <c r="AU16" s="315"/>
      <c r="AV16" s="315"/>
      <c r="AW16" s="315"/>
      <c r="AX16" s="315"/>
      <c r="AY16" s="316">
        <f>CF16</f>
        <v>12809822.000698008</v>
      </c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7">
        <f>'4. Табл. 2 (очередной фин.год)'!E34-'9.Прил. 2.2 ПФХД'!CE79</f>
        <v>12809822.000698008</v>
      </c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</row>
    <row r="17" spans="1:149" s="63" customFormat="1" ht="1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4"/>
      <c r="AH17" s="314"/>
      <c r="AI17" s="314"/>
      <c r="AJ17" s="314"/>
      <c r="AK17" s="314"/>
      <c r="AL17" s="314"/>
      <c r="AM17" s="314"/>
      <c r="AN17" s="314"/>
      <c r="AO17" s="314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19" t="s">
        <v>140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</row>
    <row r="3" ht="3" customHeight="1"/>
    <row r="4" spans="1:70" s="1" customFormat="1" ht="14.25">
      <c r="A4" s="231" t="s">
        <v>141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</row>
    <row r="5" spans="1:70" s="1" customFormat="1" ht="14.25">
      <c r="A5" s="231" t="s">
        <v>142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</row>
    <row r="6" spans="1:70" s="1" customFormat="1" ht="14.25">
      <c r="A6" s="231" t="s">
        <v>426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</row>
    <row r="7" spans="1:70" s="1" customFormat="1" ht="14.25">
      <c r="A7" s="153" t="s">
        <v>143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</row>
    <row r="8" ht="10.5" customHeight="1"/>
    <row r="9" spans="1:70" ht="64.5" customHeight="1">
      <c r="A9" s="295" t="s">
        <v>65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95" t="s">
        <v>86</v>
      </c>
      <c r="AQ9" s="296"/>
      <c r="AR9" s="296"/>
      <c r="AS9" s="296"/>
      <c r="AT9" s="296"/>
      <c r="AU9" s="296"/>
      <c r="AV9" s="296"/>
      <c r="AW9" s="296"/>
      <c r="AX9" s="296"/>
      <c r="AY9" s="296"/>
      <c r="AZ9" s="297"/>
      <c r="BA9" s="295" t="s">
        <v>144</v>
      </c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7"/>
    </row>
    <row r="10" spans="1:70" s="5" customFormat="1" ht="12.75">
      <c r="A10" s="320">
        <v>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>
        <v>2</v>
      </c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>
        <v>3</v>
      </c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</row>
    <row r="11" spans="1:70" ht="15" customHeight="1">
      <c r="A11" s="321" t="s">
        <v>122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3"/>
      <c r="AP11" s="324" t="s">
        <v>145</v>
      </c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5">
        <v>0</v>
      </c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</row>
    <row r="12" spans="1:70" ht="15" customHeight="1">
      <c r="A12" s="321" t="s">
        <v>123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3"/>
      <c r="AP12" s="324" t="s">
        <v>146</v>
      </c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5">
        <v>0</v>
      </c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</row>
    <row r="13" spans="1:70" ht="15" customHeight="1">
      <c r="A13" s="321" t="s">
        <v>147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3"/>
      <c r="AP13" s="324" t="s">
        <v>148</v>
      </c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5">
        <v>0</v>
      </c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</row>
    <row r="14" spans="1:70" ht="15" customHeight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3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</row>
    <row r="15" spans="1:70" ht="15" customHeight="1">
      <c r="A15" s="321" t="s">
        <v>149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3"/>
      <c r="AP15" s="324" t="s">
        <v>150</v>
      </c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5">
        <v>0</v>
      </c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</row>
    <row r="16" spans="1:70" ht="15" customHeight="1">
      <c r="A16" s="3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3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</row>
    <row r="18" spans="1:70" ht="12" customHeight="1">
      <c r="A18" s="319" t="s">
        <v>151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</row>
    <row r="20" ht="3" customHeight="1"/>
    <row r="21" spans="1:70" s="1" customFormat="1" ht="14.25">
      <c r="A21" s="327" t="s">
        <v>152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</row>
    <row r="22" ht="10.5" customHeight="1"/>
    <row r="23" spans="1:70" ht="44.25" customHeight="1">
      <c r="A23" s="295" t="s">
        <v>65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7"/>
      <c r="AP23" s="295" t="s">
        <v>86</v>
      </c>
      <c r="AQ23" s="296"/>
      <c r="AR23" s="296"/>
      <c r="AS23" s="296"/>
      <c r="AT23" s="296"/>
      <c r="AU23" s="296"/>
      <c r="AV23" s="296"/>
      <c r="AW23" s="296"/>
      <c r="AX23" s="296"/>
      <c r="AY23" s="296"/>
      <c r="AZ23" s="297"/>
      <c r="BA23" s="295" t="s">
        <v>153</v>
      </c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7"/>
    </row>
    <row r="24" spans="1:70" s="5" customFormat="1" ht="12.75">
      <c r="A24" s="320">
        <v>1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>
        <v>2</v>
      </c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>
        <v>3</v>
      </c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</row>
    <row r="25" spans="1:70" ht="15" customHeight="1">
      <c r="A25" s="321" t="s">
        <v>154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3"/>
      <c r="AP25" s="324" t="s">
        <v>145</v>
      </c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5">
        <v>0</v>
      </c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</row>
    <row r="26" spans="1:70" ht="73.5" customHeight="1">
      <c r="A26" s="321" t="s">
        <v>155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3"/>
      <c r="AP26" s="324" t="s">
        <v>146</v>
      </c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5">
        <v>9600</v>
      </c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</row>
    <row r="27" spans="1:70" ht="31.5" customHeight="1">
      <c r="A27" s="321" t="s">
        <v>156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3"/>
      <c r="AP27" s="324" t="s">
        <v>148</v>
      </c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5">
        <v>0</v>
      </c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</row>
  </sheetData>
  <sheetProtection/>
  <mergeCells count="46">
    <mergeCell ref="A26:AO26"/>
    <mergeCell ref="AP26:AZ26"/>
    <mergeCell ref="BA26:BR26"/>
    <mergeCell ref="A27:AO27"/>
    <mergeCell ref="AP27:AZ27"/>
    <mergeCell ref="BA27:BR27"/>
    <mergeCell ref="A24:AO24"/>
    <mergeCell ref="AP24:AZ24"/>
    <mergeCell ref="BA24:BR24"/>
    <mergeCell ref="A25:AO25"/>
    <mergeCell ref="AP25:AZ25"/>
    <mergeCell ref="BA25:BR2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14:AO14"/>
    <mergeCell ref="AP14:AZ14"/>
    <mergeCell ref="BA14:BR14"/>
    <mergeCell ref="A15:AO15"/>
    <mergeCell ref="AP15:AZ15"/>
    <mergeCell ref="BA15:BR15"/>
    <mergeCell ref="A12:AO12"/>
    <mergeCell ref="AP12:AZ12"/>
    <mergeCell ref="BA12:BR12"/>
    <mergeCell ref="A13:AO13"/>
    <mergeCell ref="AP13:AZ13"/>
    <mergeCell ref="BA13:BR13"/>
    <mergeCell ref="A10:AO10"/>
    <mergeCell ref="AP10:AZ10"/>
    <mergeCell ref="BA10:BR10"/>
    <mergeCell ref="A11:AO11"/>
    <mergeCell ref="AP11:AZ11"/>
    <mergeCell ref="BA11:BR11"/>
    <mergeCell ref="A1:BR1"/>
    <mergeCell ref="A4:BR4"/>
    <mergeCell ref="A5:BR5"/>
    <mergeCell ref="A6:BR6"/>
    <mergeCell ref="A7:BR7"/>
    <mergeCell ref="A9:AO9"/>
    <mergeCell ref="AP9:AZ9"/>
    <mergeCell ref="BA9:B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25">
      <selection activeCell="DP42" sqref="DP42:EM42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28" t="s">
        <v>4</v>
      </c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0" t="str">
        <f>'1. Титульный'!BP9:FK9</f>
        <v>И.о. заведующего отделом образования Администрации Каменского района</v>
      </c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29" t="s">
        <v>5</v>
      </c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30" t="s">
        <v>6</v>
      </c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200" t="str">
        <f>'1. Титульный'!DY13:FK13</f>
        <v>И.Н. Бурлакова</v>
      </c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30" t="s">
        <v>7</v>
      </c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29" t="s">
        <v>8</v>
      </c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59" t="s">
        <v>416</v>
      </c>
      <c r="BR15" s="159"/>
      <c r="BS15" s="159"/>
      <c r="BT15" s="159"/>
      <c r="BU15" s="159"/>
      <c r="BV15" s="331" t="s">
        <v>9</v>
      </c>
      <c r="BW15" s="331"/>
      <c r="BX15" s="159" t="s">
        <v>417</v>
      </c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332">
        <v>20</v>
      </c>
      <c r="CV15" s="332"/>
      <c r="CW15" s="332"/>
      <c r="CX15" s="332"/>
      <c r="CY15" s="162" t="s">
        <v>13</v>
      </c>
      <c r="CZ15" s="162"/>
      <c r="DA15" s="162"/>
      <c r="DB15" s="331" t="s">
        <v>10</v>
      </c>
      <c r="DC15" s="331"/>
      <c r="DD15" s="331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33" t="s">
        <v>159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164" t="s">
        <v>13</v>
      </c>
      <c r="EK17" s="164"/>
      <c r="EL17" s="164"/>
      <c r="EM17" s="164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34" t="s">
        <v>15</v>
      </c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6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37" t="s">
        <v>18</v>
      </c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9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71" t="s">
        <v>416</v>
      </c>
      <c r="AS19" s="171"/>
      <c r="AT19" s="171"/>
      <c r="AU19" s="171"/>
      <c r="AV19" s="171"/>
      <c r="AW19" s="331" t="s">
        <v>9</v>
      </c>
      <c r="AX19" s="331"/>
      <c r="AY19" s="171" t="s">
        <v>417</v>
      </c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332">
        <v>20</v>
      </c>
      <c r="BW19" s="332"/>
      <c r="BX19" s="332"/>
      <c r="BY19" s="332"/>
      <c r="BZ19" s="172" t="s">
        <v>13</v>
      </c>
      <c r="CA19" s="172"/>
      <c r="CB19" s="172"/>
      <c r="CC19" s="331" t="s">
        <v>10</v>
      </c>
      <c r="CD19" s="331"/>
      <c r="CE19" s="331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73" t="s">
        <v>420</v>
      </c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5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8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210" t="s">
        <v>262</v>
      </c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2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213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214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210" t="s">
        <v>412</v>
      </c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2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218" t="s">
        <v>261</v>
      </c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215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7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221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3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213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214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77" t="s">
        <v>377</v>
      </c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9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3" t="str">
        <f>'1. Титульный'!AO26:EL27</f>
        <v>отдел Образования Администрации Каменского района </v>
      </c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80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2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83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5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80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206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207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83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5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6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8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0" t="s">
        <v>36</v>
      </c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40"/>
      <c r="EO33" s="341"/>
      <c r="EP33" s="341"/>
      <c r="EQ33" s="341"/>
      <c r="ER33" s="341"/>
      <c r="ES33" s="341"/>
      <c r="ET33" s="341"/>
      <c r="EU33" s="341"/>
      <c r="EV33" s="341"/>
      <c r="EW33" s="341"/>
      <c r="EX33" s="341"/>
      <c r="EY33" s="341"/>
      <c r="EZ33" s="341"/>
      <c r="FA33" s="341"/>
      <c r="FB33" s="341"/>
      <c r="FC33" s="341"/>
      <c r="FD33" s="341"/>
      <c r="FE33" s="341"/>
      <c r="FF33" s="341"/>
      <c r="FG33" s="341"/>
      <c r="FH33" s="341"/>
      <c r="FI33" s="341"/>
      <c r="FJ33" s="341"/>
      <c r="FK33" s="342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81" t="s">
        <v>161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3" t="s">
        <v>162</v>
      </c>
      <c r="AF35" s="382"/>
      <c r="AG35" s="382"/>
      <c r="AH35" s="382"/>
      <c r="AI35" s="382"/>
      <c r="AJ35" s="382"/>
      <c r="AK35" s="382"/>
      <c r="AL35" s="382"/>
      <c r="AM35" s="382"/>
      <c r="AN35" s="382"/>
      <c r="AO35" s="384" t="s">
        <v>163</v>
      </c>
      <c r="AP35" s="385"/>
      <c r="AQ35" s="385"/>
      <c r="AR35" s="385"/>
      <c r="AS35" s="385"/>
      <c r="AT35" s="385"/>
      <c r="AU35" s="385"/>
      <c r="AV35" s="385"/>
      <c r="AW35" s="385"/>
      <c r="AX35" s="385"/>
      <c r="AY35" s="383" t="s">
        <v>164</v>
      </c>
      <c r="AZ35" s="382"/>
      <c r="BA35" s="382"/>
      <c r="BB35" s="382"/>
      <c r="BC35" s="382"/>
      <c r="BD35" s="382"/>
      <c r="BE35" s="382"/>
      <c r="BF35" s="382"/>
      <c r="BG35" s="382"/>
      <c r="BH35" s="382"/>
      <c r="BI35" s="343" t="s">
        <v>165</v>
      </c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5"/>
      <c r="CN35" s="386" t="s">
        <v>166</v>
      </c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7"/>
      <c r="DE35" s="387"/>
      <c r="DF35" s="387"/>
      <c r="DG35" s="387"/>
      <c r="DH35" s="387"/>
      <c r="DI35" s="387"/>
      <c r="DJ35" s="387"/>
      <c r="DK35" s="387"/>
      <c r="DL35" s="387"/>
      <c r="DM35" s="387"/>
      <c r="DN35" s="387"/>
      <c r="DO35" s="388"/>
      <c r="DP35" s="375" t="s">
        <v>167</v>
      </c>
      <c r="DQ35" s="376"/>
      <c r="DR35" s="376"/>
      <c r="DS35" s="376"/>
      <c r="DT35" s="376"/>
      <c r="DU35" s="376"/>
      <c r="DV35" s="376"/>
      <c r="DW35" s="376"/>
      <c r="DX35" s="376"/>
      <c r="DY35" s="376"/>
      <c r="DZ35" s="376"/>
      <c r="EA35" s="376"/>
      <c r="EB35" s="376"/>
      <c r="EC35" s="376"/>
      <c r="ED35" s="376"/>
      <c r="EE35" s="376"/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376"/>
      <c r="FE35" s="376"/>
      <c r="FF35" s="376"/>
      <c r="FG35" s="376"/>
      <c r="FH35" s="376"/>
      <c r="FI35" s="376"/>
      <c r="FJ35" s="376"/>
      <c r="FK35" s="376"/>
    </row>
    <row r="36" spans="1:167" s="9" customFormat="1" ht="15" customHeight="1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3"/>
      <c r="AF36" s="382"/>
      <c r="AG36" s="382"/>
      <c r="AH36" s="382"/>
      <c r="AI36" s="382"/>
      <c r="AJ36" s="382"/>
      <c r="AK36" s="382"/>
      <c r="AL36" s="382"/>
      <c r="AM36" s="382"/>
      <c r="AN36" s="382"/>
      <c r="AO36" s="384"/>
      <c r="AP36" s="385"/>
      <c r="AQ36" s="385"/>
      <c r="AR36" s="385"/>
      <c r="AS36" s="385"/>
      <c r="AT36" s="385"/>
      <c r="AU36" s="385"/>
      <c r="AV36" s="385"/>
      <c r="AW36" s="385"/>
      <c r="AX36" s="385"/>
      <c r="AY36" s="383"/>
      <c r="AZ36" s="382"/>
      <c r="BA36" s="382"/>
      <c r="BB36" s="382"/>
      <c r="BC36" s="382"/>
      <c r="BD36" s="382"/>
      <c r="BE36" s="382"/>
      <c r="BF36" s="382"/>
      <c r="BG36" s="382"/>
      <c r="BH36" s="382"/>
      <c r="BI36" s="346" t="s">
        <v>168</v>
      </c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47"/>
      <c r="CN36" s="389"/>
      <c r="CO36" s="390"/>
      <c r="CP36" s="390"/>
      <c r="CQ36" s="390"/>
      <c r="CR36" s="390"/>
      <c r="CS36" s="390"/>
      <c r="CT36" s="390"/>
      <c r="CU36" s="390"/>
      <c r="CV36" s="390"/>
      <c r="CW36" s="390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390"/>
      <c r="DN36" s="390"/>
      <c r="DO36" s="391"/>
      <c r="DP36" s="377"/>
      <c r="DQ36" s="378"/>
      <c r="DR36" s="378"/>
      <c r="DS36" s="378"/>
      <c r="DT36" s="378"/>
      <c r="DU36" s="378"/>
      <c r="DV36" s="378"/>
      <c r="DW36" s="378"/>
      <c r="DX36" s="378"/>
      <c r="DY36" s="378"/>
      <c r="DZ36" s="378"/>
      <c r="EA36" s="378"/>
      <c r="EB36" s="378"/>
      <c r="EC36" s="378"/>
      <c r="ED36" s="378"/>
      <c r="EE36" s="378"/>
      <c r="EF36" s="378"/>
      <c r="EG36" s="378"/>
      <c r="EH36" s="378"/>
      <c r="EI36" s="378"/>
      <c r="EJ36" s="378"/>
      <c r="EK36" s="378"/>
      <c r="EL36" s="378"/>
      <c r="EM36" s="378"/>
      <c r="EN36" s="378"/>
      <c r="EO36" s="378"/>
      <c r="EP36" s="378"/>
      <c r="EQ36" s="378"/>
      <c r="ER36" s="378"/>
      <c r="ES36" s="378"/>
      <c r="ET36" s="378"/>
      <c r="EU36" s="378"/>
      <c r="EV36" s="378"/>
      <c r="EW36" s="378"/>
      <c r="EX36" s="378"/>
      <c r="EY36" s="378"/>
      <c r="EZ36" s="378"/>
      <c r="FA36" s="378"/>
      <c r="FB36" s="378"/>
      <c r="FC36" s="378"/>
      <c r="FD36" s="378"/>
      <c r="FE36" s="378"/>
      <c r="FF36" s="378"/>
      <c r="FG36" s="378"/>
      <c r="FH36" s="378"/>
      <c r="FI36" s="378"/>
      <c r="FJ36" s="378"/>
      <c r="FK36" s="378"/>
    </row>
    <row r="37" spans="1:167" s="16" customFormat="1" ht="10.5" customHeight="1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62"/>
      <c r="CC37" s="162"/>
      <c r="CD37" s="162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89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390"/>
      <c r="DN37" s="390"/>
      <c r="DO37" s="391"/>
      <c r="DP37" s="377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  <c r="EE37" s="378"/>
      <c r="EF37" s="378"/>
      <c r="EG37" s="378"/>
      <c r="EH37" s="378"/>
      <c r="EI37" s="378"/>
      <c r="EJ37" s="378"/>
      <c r="EK37" s="378"/>
      <c r="EL37" s="378"/>
      <c r="EM37" s="378"/>
      <c r="EN37" s="378"/>
      <c r="EO37" s="378"/>
      <c r="EP37" s="378"/>
      <c r="EQ37" s="378"/>
      <c r="ER37" s="378"/>
      <c r="ES37" s="378"/>
      <c r="ET37" s="378"/>
      <c r="EU37" s="378"/>
      <c r="EV37" s="378"/>
      <c r="EW37" s="378"/>
      <c r="EX37" s="378"/>
      <c r="EY37" s="378"/>
      <c r="EZ37" s="378"/>
      <c r="FA37" s="378"/>
      <c r="FB37" s="378"/>
      <c r="FC37" s="378"/>
      <c r="FD37" s="378"/>
      <c r="FE37" s="378"/>
      <c r="FF37" s="378"/>
      <c r="FG37" s="378"/>
      <c r="FH37" s="378"/>
      <c r="FI37" s="378"/>
      <c r="FJ37" s="378"/>
      <c r="FK37" s="378"/>
    </row>
    <row r="38" spans="1:167" s="16" customFormat="1" ht="9.75" customHeight="1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92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4"/>
      <c r="DP38" s="379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</row>
    <row r="39" spans="1:167" s="16" customFormat="1" ht="22.5" customHeight="1">
      <c r="A39" s="381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48" t="s">
        <v>170</v>
      </c>
      <c r="BJ39" s="348"/>
      <c r="BK39" s="348"/>
      <c r="BL39" s="348"/>
      <c r="BM39" s="348"/>
      <c r="BN39" s="348"/>
      <c r="BO39" s="348"/>
      <c r="BP39" s="348"/>
      <c r="BQ39" s="348"/>
      <c r="BR39" s="348"/>
      <c r="BS39" s="348" t="s">
        <v>171</v>
      </c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9" t="s">
        <v>170</v>
      </c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1"/>
      <c r="DB39" s="349" t="s">
        <v>171</v>
      </c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1"/>
      <c r="DP39" s="348" t="s">
        <v>172</v>
      </c>
      <c r="DQ39" s="348"/>
      <c r="DR39" s="348"/>
      <c r="DS39" s="348"/>
      <c r="DT39" s="348"/>
      <c r="DU39" s="348"/>
      <c r="DV39" s="348"/>
      <c r="DW39" s="348"/>
      <c r="DX39" s="348"/>
      <c r="DY39" s="348"/>
      <c r="DZ39" s="348"/>
      <c r="EA39" s="348"/>
      <c r="EB39" s="348"/>
      <c r="EC39" s="348"/>
      <c r="ED39" s="348"/>
      <c r="EE39" s="348"/>
      <c r="EF39" s="348"/>
      <c r="EG39" s="348"/>
      <c r="EH39" s="348"/>
      <c r="EI39" s="348"/>
      <c r="EJ39" s="348"/>
      <c r="EK39" s="348"/>
      <c r="EL39" s="348"/>
      <c r="EM39" s="348"/>
      <c r="EN39" s="348" t="s">
        <v>173</v>
      </c>
      <c r="EO39" s="348"/>
      <c r="EP39" s="348"/>
      <c r="EQ39" s="348"/>
      <c r="ER39" s="348"/>
      <c r="ES39" s="348"/>
      <c r="ET39" s="348"/>
      <c r="EU39" s="348"/>
      <c r="EV39" s="348"/>
      <c r="EW39" s="348"/>
      <c r="EX39" s="348"/>
      <c r="EY39" s="348"/>
      <c r="EZ39" s="348"/>
      <c r="FA39" s="348"/>
      <c r="FB39" s="348"/>
      <c r="FC39" s="348"/>
      <c r="FD39" s="348"/>
      <c r="FE39" s="348"/>
      <c r="FF39" s="348"/>
      <c r="FG39" s="348"/>
      <c r="FH39" s="348"/>
      <c r="FI39" s="348"/>
      <c r="FJ39" s="348"/>
      <c r="FK39" s="349"/>
    </row>
    <row r="40" spans="1:167" s="9" customFormat="1" ht="10.5" customHeight="1">
      <c r="A40" s="351">
        <v>1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52">
        <v>2</v>
      </c>
      <c r="AF40" s="352"/>
      <c r="AG40" s="352"/>
      <c r="AH40" s="352"/>
      <c r="AI40" s="352"/>
      <c r="AJ40" s="352"/>
      <c r="AK40" s="352"/>
      <c r="AL40" s="352"/>
      <c r="AM40" s="352"/>
      <c r="AN40" s="352"/>
      <c r="AO40" s="352">
        <v>3</v>
      </c>
      <c r="AP40" s="352"/>
      <c r="AQ40" s="352"/>
      <c r="AR40" s="352"/>
      <c r="AS40" s="352"/>
      <c r="AT40" s="352"/>
      <c r="AU40" s="352"/>
      <c r="AV40" s="352"/>
      <c r="AW40" s="352"/>
      <c r="AX40" s="352"/>
      <c r="AY40" s="352">
        <v>4</v>
      </c>
      <c r="AZ40" s="352"/>
      <c r="BA40" s="352"/>
      <c r="BB40" s="352"/>
      <c r="BC40" s="352"/>
      <c r="BD40" s="352"/>
      <c r="BE40" s="352"/>
      <c r="BF40" s="352"/>
      <c r="BG40" s="352"/>
      <c r="BH40" s="352"/>
      <c r="BI40" s="353">
        <v>5</v>
      </c>
      <c r="BJ40" s="353"/>
      <c r="BK40" s="353"/>
      <c r="BL40" s="353"/>
      <c r="BM40" s="353"/>
      <c r="BN40" s="353"/>
      <c r="BO40" s="353"/>
      <c r="BP40" s="353"/>
      <c r="BQ40" s="353"/>
      <c r="BR40" s="353"/>
      <c r="BS40" s="352">
        <v>6</v>
      </c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3">
        <v>7</v>
      </c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>
        <v>8</v>
      </c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>
        <v>9</v>
      </c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>
        <v>10</v>
      </c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354"/>
    </row>
    <row r="41" spans="1:167" s="9" customFormat="1" ht="45" customHeight="1">
      <c r="A41" s="355" t="s">
        <v>272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7"/>
      <c r="AE41" s="358" t="s">
        <v>273</v>
      </c>
      <c r="AF41" s="359"/>
      <c r="AG41" s="359"/>
      <c r="AH41" s="359"/>
      <c r="AI41" s="359"/>
      <c r="AJ41" s="359"/>
      <c r="AK41" s="359"/>
      <c r="AL41" s="359"/>
      <c r="AM41" s="359"/>
      <c r="AN41" s="359"/>
      <c r="AO41" s="359" t="s">
        <v>371</v>
      </c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1">
        <v>3462400</v>
      </c>
      <c r="DQ41" s="361"/>
      <c r="DR41" s="361"/>
      <c r="DS41" s="361"/>
      <c r="DT41" s="361"/>
      <c r="DU41" s="361"/>
      <c r="DV41" s="361"/>
      <c r="DW41" s="361"/>
      <c r="DX41" s="361"/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361"/>
      <c r="EM41" s="361"/>
      <c r="EN41" s="361">
        <f>DP41</f>
        <v>3462400</v>
      </c>
      <c r="EO41" s="361"/>
      <c r="EP41" s="361"/>
      <c r="EQ41" s="361"/>
      <c r="ER41" s="361"/>
      <c r="ES41" s="361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361"/>
      <c r="FJ41" s="361"/>
      <c r="FK41" s="369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62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4"/>
      <c r="CN42" s="365" t="s">
        <v>175</v>
      </c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6"/>
      <c r="DC42" s="366"/>
      <c r="DD42" s="366"/>
      <c r="DE42" s="366"/>
      <c r="DF42" s="366"/>
      <c r="DG42" s="366"/>
      <c r="DH42" s="366"/>
      <c r="DI42" s="366"/>
      <c r="DJ42" s="366"/>
      <c r="DK42" s="366"/>
      <c r="DL42" s="366"/>
      <c r="DM42" s="366"/>
      <c r="DN42" s="366"/>
      <c r="DO42" s="366"/>
      <c r="DP42" s="367">
        <f>DP41</f>
        <v>3462400</v>
      </c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>
        <f>EN41</f>
        <v>3462400</v>
      </c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8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70"/>
      <c r="FA44" s="371"/>
      <c r="FB44" s="371"/>
      <c r="FC44" s="371"/>
      <c r="FD44" s="371"/>
      <c r="FE44" s="371"/>
      <c r="FF44" s="371"/>
      <c r="FG44" s="371"/>
      <c r="FH44" s="371"/>
      <c r="FI44" s="371"/>
      <c r="FJ44" s="371"/>
      <c r="FK44" s="372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20"/>
      <c r="AH45" s="192" t="str">
        <f>'1. Титульный'!AH40:BF40</f>
        <v>Михайленко Ю.А.</v>
      </c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93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5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0" t="s">
        <v>7</v>
      </c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18"/>
      <c r="AH46" s="329" t="s">
        <v>8</v>
      </c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73" t="s">
        <v>46</v>
      </c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98" t="s">
        <v>48</v>
      </c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H49" s="200" t="str">
        <f>'1. Титульный'!AH44:BF44</f>
        <v>Кумачева О.А.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57" t="s">
        <v>7</v>
      </c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H50" s="155" t="s">
        <v>8</v>
      </c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X50" s="43"/>
      <c r="BY50" s="9" t="s">
        <v>51</v>
      </c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Z50" s="158"/>
      <c r="DA50" s="158"/>
      <c r="DB50" s="158"/>
      <c r="DC50" s="158"/>
      <c r="DD50" s="158"/>
      <c r="DE50" s="158"/>
      <c r="DF50" s="158"/>
      <c r="DG50" s="158"/>
      <c r="DH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201" t="s">
        <v>52</v>
      </c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Z51" s="201" t="s">
        <v>7</v>
      </c>
      <c r="DA51" s="201"/>
      <c r="DB51" s="201"/>
      <c r="DC51" s="201"/>
      <c r="DD51" s="201"/>
      <c r="DE51" s="201"/>
      <c r="DF51" s="201"/>
      <c r="DG51" s="201"/>
      <c r="DH51" s="201"/>
      <c r="DJ51" s="201" t="s">
        <v>8</v>
      </c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C51" s="201" t="s">
        <v>53</v>
      </c>
      <c r="ED51" s="201"/>
      <c r="EE51" s="201"/>
      <c r="EF51" s="201"/>
      <c r="EG51" s="201"/>
      <c r="EH51" s="201"/>
      <c r="EI51" s="201"/>
      <c r="EJ51" s="201"/>
      <c r="EK51" s="201"/>
      <c r="EL51" s="201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O52" s="200" t="str">
        <f>'1. Титульный'!AO47:BF47</f>
        <v>Попова Ю.С.</v>
      </c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H52" s="171" t="s">
        <v>264</v>
      </c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X52" s="43"/>
      <c r="BY52" s="161" t="s">
        <v>9</v>
      </c>
      <c r="BZ52" s="161"/>
      <c r="CA52" s="159"/>
      <c r="CB52" s="159"/>
      <c r="CC52" s="159"/>
      <c r="CD52" s="159"/>
      <c r="CE52" s="159"/>
      <c r="CF52" s="160" t="s">
        <v>9</v>
      </c>
      <c r="CG52" s="160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61">
        <v>20</v>
      </c>
      <c r="DF52" s="161"/>
      <c r="DG52" s="161"/>
      <c r="DH52" s="161"/>
      <c r="DI52" s="162"/>
      <c r="DJ52" s="162"/>
      <c r="DK52" s="162"/>
      <c r="DL52" s="160" t="s">
        <v>10</v>
      </c>
      <c r="DM52" s="160"/>
      <c r="DN52" s="160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201" t="s">
        <v>52</v>
      </c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D53" s="201" t="s">
        <v>7</v>
      </c>
      <c r="AE53" s="201"/>
      <c r="AF53" s="201"/>
      <c r="AG53" s="201"/>
      <c r="AH53" s="201"/>
      <c r="AI53" s="201"/>
      <c r="AJ53" s="201"/>
      <c r="AK53" s="201"/>
      <c r="AL53" s="201"/>
      <c r="AM53" s="201"/>
      <c r="AO53" s="201" t="s">
        <v>8</v>
      </c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H53" s="202" t="s">
        <v>53</v>
      </c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1" t="s">
        <v>9</v>
      </c>
      <c r="B54" s="161"/>
      <c r="C54" s="171" t="s">
        <v>416</v>
      </c>
      <c r="D54" s="171"/>
      <c r="E54" s="171"/>
      <c r="F54" s="171"/>
      <c r="G54" s="171"/>
      <c r="H54" s="160" t="s">
        <v>9</v>
      </c>
      <c r="I54" s="160"/>
      <c r="J54" s="171" t="s">
        <v>417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61">
        <v>20</v>
      </c>
      <c r="AH54" s="161"/>
      <c r="AI54" s="161"/>
      <c r="AJ54" s="161"/>
      <c r="AK54" s="172" t="s">
        <v>13</v>
      </c>
      <c r="AL54" s="172"/>
      <c r="AM54" s="172"/>
      <c r="AN54" s="160" t="s">
        <v>10</v>
      </c>
      <c r="AO54" s="160"/>
      <c r="AP54" s="160"/>
    </row>
    <row r="55" s="9" customFormat="1" ht="3" customHeight="1"/>
  </sheetData>
  <sheetProtection/>
  <mergeCells count="124"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  <mergeCell ref="A54:B54"/>
    <mergeCell ref="C54:G54"/>
    <mergeCell ref="H54:I54"/>
    <mergeCell ref="J54:AF54"/>
    <mergeCell ref="AG54:AJ54"/>
    <mergeCell ref="AK54:AM54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BS42:CM42"/>
    <mergeCell ref="CN42:DA42"/>
    <mergeCell ref="DB42:DO42"/>
    <mergeCell ref="DP42:EM42"/>
    <mergeCell ref="EN42:FK42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CB37:CD37"/>
    <mergeCell ref="BI39:BR39"/>
    <mergeCell ref="BS39:CM39"/>
    <mergeCell ref="CN39:DA39"/>
    <mergeCell ref="DB39:DO39"/>
    <mergeCell ref="DP39:EM39"/>
    <mergeCell ref="L31:AV31"/>
    <mergeCell ref="EZ31:FK31"/>
    <mergeCell ref="L32:AV32"/>
    <mergeCell ref="EN33:FK33"/>
    <mergeCell ref="BI35:CM35"/>
    <mergeCell ref="BI36:CM36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2019-12-26T12:49:13Z</cp:lastPrinted>
  <dcterms:created xsi:type="dcterms:W3CDTF">2016-11-15T11:35:14Z</dcterms:created>
  <dcterms:modified xsi:type="dcterms:W3CDTF">2019-12-27T08:10:19Z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